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עדנה\Downloads\"/>
    </mc:Choice>
  </mc:AlternateContent>
  <xr:revisionPtr revIDLastSave="0" documentId="13_ncr:1_{18B5CE14-5BAD-4C56-B8CD-E9E26C383BCB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46" i="1" l="1"/>
  <c r="C46" i="1"/>
  <c r="C45" i="1"/>
  <c r="B45" i="1"/>
  <c r="K17" i="1" l="1"/>
  <c r="I137" i="1" l="1"/>
  <c r="I135" i="1"/>
  <c r="I134" i="1"/>
  <c r="I132" i="1"/>
  <c r="I131" i="1"/>
  <c r="I140" i="1" l="1"/>
  <c r="C135" i="1"/>
  <c r="C133" i="1"/>
  <c r="B167" i="1" l="1"/>
  <c r="C167" i="1"/>
  <c r="I167" i="1"/>
  <c r="D167" i="1"/>
  <c r="E167" i="1"/>
  <c r="F167" i="1"/>
  <c r="G167" i="1"/>
  <c r="H167" i="1"/>
  <c r="B171" i="1" l="1"/>
  <c r="C171" i="1"/>
  <c r="D171" i="1"/>
  <c r="E171" i="1"/>
  <c r="F171" i="1"/>
  <c r="G171" i="1"/>
  <c r="H171" i="1"/>
  <c r="I171" i="1"/>
  <c r="K35" i="1"/>
  <c r="J35" i="1"/>
  <c r="D126" i="1"/>
  <c r="E126" i="1" s="1"/>
  <c r="B49" i="1"/>
  <c r="C49" i="1"/>
  <c r="J44" i="1"/>
  <c r="B50" i="1" s="1"/>
  <c r="C137" i="1"/>
  <c r="C121" i="1"/>
  <c r="D121" i="1"/>
  <c r="G99" i="1"/>
  <c r="E152" i="1" s="1"/>
  <c r="F99" i="1"/>
  <c r="I153" i="1" s="1"/>
  <c r="E99" i="1"/>
  <c r="D99" i="1"/>
  <c r="C99" i="1"/>
  <c r="B71" i="1"/>
  <c r="D81" i="1" s="1"/>
  <c r="C71" i="1"/>
  <c r="E81" i="1" s="1"/>
  <c r="D71" i="1"/>
  <c r="G81" i="1" s="1"/>
  <c r="E71" i="1"/>
  <c r="I81" i="1" s="1"/>
  <c r="F71" i="1"/>
  <c r="C80" i="1" s="1"/>
  <c r="H20" i="1"/>
  <c r="K18" i="1"/>
  <c r="K19" i="1"/>
  <c r="J18" i="1"/>
  <c r="J19" i="1"/>
  <c r="J17" i="1"/>
  <c r="I20" i="1"/>
  <c r="C132" i="1" s="1"/>
  <c r="C50" i="1" l="1"/>
  <c r="F44" i="1"/>
  <c r="B44" i="1" s="1"/>
  <c r="B52" i="1" s="1"/>
  <c r="C44" i="1"/>
  <c r="B153" i="1"/>
  <c r="C153" i="1"/>
  <c r="D153" i="1"/>
  <c r="E153" i="1"/>
  <c r="F153" i="1"/>
  <c r="G153" i="1"/>
  <c r="H153" i="1"/>
  <c r="H152" i="1"/>
  <c r="D152" i="1"/>
  <c r="G152" i="1"/>
  <c r="C152" i="1"/>
  <c r="F152" i="1"/>
  <c r="B152" i="1"/>
  <c r="I152" i="1"/>
  <c r="C81" i="1"/>
  <c r="B81" i="1"/>
  <c r="F81" i="1"/>
  <c r="H81" i="1"/>
  <c r="G80" i="1"/>
  <c r="I80" i="1"/>
  <c r="E80" i="1"/>
  <c r="H80" i="1"/>
  <c r="D80" i="1"/>
  <c r="B80" i="1"/>
  <c r="F80" i="1"/>
  <c r="C48" i="1"/>
  <c r="G164" i="1"/>
  <c r="C164" i="1"/>
  <c r="B48" i="1"/>
  <c r="F164" i="1"/>
  <c r="B164" i="1"/>
  <c r="I164" i="1"/>
  <c r="E164" i="1"/>
  <c r="C134" i="1"/>
  <c r="H164" i="1"/>
  <c r="D164" i="1"/>
  <c r="D154" i="1"/>
  <c r="H154" i="1"/>
  <c r="E154" i="1"/>
  <c r="I154" i="1"/>
  <c r="B154" i="1"/>
  <c r="F154" i="1"/>
  <c r="C154" i="1"/>
  <c r="G154" i="1"/>
  <c r="K20" i="1"/>
  <c r="J20" i="1"/>
  <c r="C52" i="1" l="1"/>
  <c r="C79" i="1" s="1"/>
  <c r="C83" i="1" s="1"/>
  <c r="C165" i="1" s="1"/>
  <c r="K21" i="1"/>
  <c r="C131" i="1"/>
  <c r="C140" i="1" s="1"/>
  <c r="F79" i="1"/>
  <c r="F83" i="1" s="1"/>
  <c r="F165" i="1" s="1"/>
  <c r="G79" i="1"/>
  <c r="G83" i="1" s="1"/>
  <c r="G165" i="1" s="1"/>
  <c r="H79" i="1"/>
  <c r="H83" i="1" s="1"/>
  <c r="H165" i="1" s="1"/>
  <c r="E79" i="1"/>
  <c r="E83" i="1" s="1"/>
  <c r="E165" i="1" s="1"/>
  <c r="I79" i="1"/>
  <c r="I83" i="1" s="1"/>
  <c r="I165" i="1" s="1"/>
  <c r="D163" i="1" l="1"/>
  <c r="H163" i="1"/>
  <c r="E163" i="1"/>
  <c r="I163" i="1"/>
  <c r="B163" i="1"/>
  <c r="F163" i="1"/>
  <c r="C163" i="1"/>
  <c r="G163" i="1"/>
  <c r="E155" i="1"/>
  <c r="E156" i="1" s="1"/>
  <c r="E166" i="1" s="1"/>
  <c r="B155" i="1"/>
  <c r="B156" i="1" s="1"/>
  <c r="B166" i="1" s="1"/>
  <c r="F155" i="1"/>
  <c r="F156" i="1" s="1"/>
  <c r="F166" i="1" s="1"/>
  <c r="I155" i="1"/>
  <c r="I156" i="1" s="1"/>
  <c r="I166" i="1" s="1"/>
  <c r="I168" i="1" s="1"/>
  <c r="I173" i="1" s="1"/>
  <c r="C155" i="1"/>
  <c r="C156" i="1" s="1"/>
  <c r="C166" i="1" s="1"/>
  <c r="G155" i="1"/>
  <c r="G156" i="1" s="1"/>
  <c r="G166" i="1" s="1"/>
  <c r="H155" i="1"/>
  <c r="H156" i="1" s="1"/>
  <c r="H166" i="1" s="1"/>
  <c r="D155" i="1"/>
  <c r="D156" i="1" s="1"/>
  <c r="D166" i="1" s="1"/>
  <c r="B79" i="1"/>
  <c r="B83" i="1" s="1"/>
  <c r="B165" i="1" s="1"/>
  <c r="D79" i="1"/>
  <c r="D83" i="1" s="1"/>
  <c r="D165" i="1" s="1"/>
  <c r="F168" i="1" l="1"/>
  <c r="F173" i="1" s="1"/>
  <c r="B168" i="1"/>
  <c r="B173" i="1" s="1"/>
  <c r="H168" i="1"/>
  <c r="H173" i="1" s="1"/>
  <c r="C168" i="1"/>
  <c r="C173" i="1" s="1"/>
  <c r="G168" i="1"/>
  <c r="G173" i="1" s="1"/>
  <c r="E168" i="1"/>
  <c r="E173" i="1" s="1"/>
  <c r="D168" i="1"/>
  <c r="D173" i="1" s="1"/>
</calcChain>
</file>

<file path=xl/sharedStrings.xml><?xml version="1.0" encoding="utf-8"?>
<sst xmlns="http://schemas.openxmlformats.org/spreadsheetml/2006/main" count="211" uniqueCount="155">
  <si>
    <t>גליון חישוב תמחיר לקבוצה</t>
  </si>
  <si>
    <t>שם הקבוצה</t>
  </si>
  <si>
    <t>יעד הנסיעה</t>
  </si>
  <si>
    <t>_______</t>
  </si>
  <si>
    <t>תאריך יציאה</t>
  </si>
  <si>
    <t>1. טיסות</t>
  </si>
  <si>
    <t>Date</t>
  </si>
  <si>
    <t>From</t>
  </si>
  <si>
    <t>To</t>
  </si>
  <si>
    <t>Airline</t>
  </si>
  <si>
    <t>Flight #</t>
  </si>
  <si>
    <t>Time</t>
  </si>
  <si>
    <t>Gross $</t>
  </si>
  <si>
    <t>Tax $</t>
  </si>
  <si>
    <t>Total</t>
  </si>
  <si>
    <t>Flights</t>
  </si>
  <si>
    <t>2. אכסון</t>
  </si>
  <si>
    <t>Accommodation</t>
  </si>
  <si>
    <t>#</t>
  </si>
  <si>
    <t>City</t>
  </si>
  <si>
    <t>Hotel</t>
  </si>
  <si>
    <t>Suppl</t>
  </si>
  <si>
    <t>BD</t>
  </si>
  <si>
    <t>PN/LC</t>
  </si>
  <si>
    <t>NTS</t>
  </si>
  <si>
    <t>TTL/LC</t>
  </si>
  <si>
    <t>TTL</t>
  </si>
  <si>
    <t>Sgl Sup</t>
  </si>
  <si>
    <t>*Net $</t>
  </si>
  <si>
    <t>ימים</t>
  </si>
  <si>
    <t>לילות</t>
  </si>
  <si>
    <t>תאריך חזרה</t>
  </si>
  <si>
    <t>Ground Transportation</t>
  </si>
  <si>
    <t>Long Distance Coach (LDC)</t>
  </si>
  <si>
    <t>LCD TTL KM</t>
  </si>
  <si>
    <t>44 seats</t>
  </si>
  <si>
    <t>45+ seats</t>
  </si>
  <si>
    <t>Days</t>
  </si>
  <si>
    <t>KM</t>
  </si>
  <si>
    <t>ROE</t>
  </si>
  <si>
    <t>שערי חליפין</t>
  </si>
  <si>
    <t>₪</t>
  </si>
  <si>
    <t>$</t>
  </si>
  <si>
    <t>אחר</t>
  </si>
  <si>
    <t>אירו</t>
  </si>
  <si>
    <t>Extra KM</t>
  </si>
  <si>
    <t>Empty Run</t>
  </si>
  <si>
    <t>Amenties</t>
  </si>
  <si>
    <t>Driver Exp</t>
  </si>
  <si>
    <t>Meals</t>
  </si>
  <si>
    <t>PerDay</t>
  </si>
  <si>
    <t>Tolls &amp; Parking</t>
  </si>
  <si>
    <t>Transfers &amp; Ferries</t>
  </si>
  <si>
    <t>p/p in $/LC</t>
  </si>
  <si>
    <t>X</t>
  </si>
  <si>
    <t>BLK</t>
  </si>
  <si>
    <t>15-19</t>
  </si>
  <si>
    <t>20-29</t>
  </si>
  <si>
    <t>30-39</t>
  </si>
  <si>
    <t>40+</t>
  </si>
  <si>
    <t>Breakdown Transportation</t>
  </si>
  <si>
    <t>אוטובוס גדול</t>
  </si>
  <si>
    <t>אוטובוס קטן</t>
  </si>
  <si>
    <t>trfr bulk</t>
  </si>
  <si>
    <t>trfr pp</t>
  </si>
  <si>
    <t>TTL trnsp</t>
  </si>
  <si>
    <t>20-24</t>
  </si>
  <si>
    <t>25-29</t>
  </si>
  <si>
    <t>30-34</t>
  </si>
  <si>
    <t>35-39</t>
  </si>
  <si>
    <t>40-44</t>
  </si>
  <si>
    <t>45-49</t>
  </si>
  <si>
    <t>50-55</t>
  </si>
  <si>
    <t>4. סיורים</t>
  </si>
  <si>
    <t>Sightseeing</t>
  </si>
  <si>
    <t>G - GC</t>
  </si>
  <si>
    <t>5. שונות</t>
  </si>
  <si>
    <t>Misce.</t>
  </si>
  <si>
    <t>Entr. Fee</t>
  </si>
  <si>
    <t>PP/LC</t>
  </si>
  <si>
    <t>PP $</t>
  </si>
  <si>
    <t>Bulk</t>
  </si>
  <si>
    <t>TOTAL</t>
  </si>
  <si>
    <t>Gratuities &amp; Porterage</t>
  </si>
  <si>
    <t xml:space="preserve"> $ ליום</t>
  </si>
  <si>
    <t>מספר ימים</t>
  </si>
  <si>
    <t>סך הכל PP</t>
  </si>
  <si>
    <t>7. מלווה קבוצה</t>
  </si>
  <si>
    <t>Escort</t>
  </si>
  <si>
    <t>Flight</t>
  </si>
  <si>
    <t>Airport Taxs</t>
  </si>
  <si>
    <t>Allowance</t>
  </si>
  <si>
    <t xml:space="preserve"> *days </t>
  </si>
  <si>
    <t>Diem</t>
  </si>
  <si>
    <t>visas</t>
  </si>
  <si>
    <t>Insurance</t>
  </si>
  <si>
    <t>Varia</t>
  </si>
  <si>
    <t>* עלות יום לינה מחושבת לפי SGL</t>
  </si>
  <si>
    <t>* עלות ביטוח לפי 2.5$ ליום</t>
  </si>
  <si>
    <t>לאדם בחדר זוגי</t>
  </si>
  <si>
    <t>P/P in TWN</t>
  </si>
  <si>
    <t>*שים לב! הטיסה בטבלה איננה במסגרת חופשיים</t>
  </si>
  <si>
    <t>Breakdown S/S and Escort</t>
  </si>
  <si>
    <t>S/S bulk</t>
  </si>
  <si>
    <t>S/S P/P</t>
  </si>
  <si>
    <t>Mis + Tips</t>
  </si>
  <si>
    <t xml:space="preserve">TTL </t>
  </si>
  <si>
    <t>SGL*Nights</t>
  </si>
  <si>
    <t>(דוגמא)</t>
  </si>
  <si>
    <t>נכון לתאריך</t>
  </si>
  <si>
    <t>6. תשר וסבלות</t>
  </si>
  <si>
    <t>סיכום עלויות</t>
  </si>
  <si>
    <t>טיסות</t>
  </si>
  <si>
    <t>אכסון</t>
  </si>
  <si>
    <t>תחבורה</t>
  </si>
  <si>
    <t>סיורים + מלווה + טיפים + שונות</t>
  </si>
  <si>
    <t>סך הכל נטו</t>
  </si>
  <si>
    <t>Mark up</t>
  </si>
  <si>
    <t>17% VAT</t>
  </si>
  <si>
    <t>Sell Price</t>
  </si>
  <si>
    <t>*ניתן להוסיף מארק-אפ שונה לכל קבוצת תמחור</t>
  </si>
  <si>
    <t>* גרוס מחושב לפי 5% עמלה</t>
  </si>
  <si>
    <t>קטע ריק מבוסס על 500 ק"מ *4.5/5 בהתאמה*</t>
  </si>
  <si>
    <t>ק"מ מחושב לפי 4.5/5 לק"מ בהתאמה</t>
  </si>
  <si>
    <t>ק"מ עודף מחושב לפי 4.5/5 בהתאמה</t>
  </si>
  <si>
    <t>* עלות יום שכר מחושבת לפי 150$</t>
  </si>
  <si>
    <t>*עלות ארוחות לפי 40$ ליום</t>
  </si>
  <si>
    <t>museum</t>
  </si>
  <si>
    <t>cable car</t>
  </si>
  <si>
    <t>restaurant</t>
  </si>
  <si>
    <t>LDC bulk</t>
  </si>
  <si>
    <t>חצי יום בעיר</t>
  </si>
  <si>
    <t>חצי יום מדריך מקומי</t>
  </si>
  <si>
    <t>העברה מש"ת</t>
  </si>
  <si>
    <t>סיור לילה</t>
  </si>
  <si>
    <t>3. תחבורה</t>
  </si>
  <si>
    <t>**Accommodation</t>
  </si>
  <si>
    <t>**לערוך חישוב הלנה (ידני) באם הנהג אינו לן בכל הלילות עם הקבוצה</t>
  </si>
  <si>
    <t>תקציב חרום</t>
  </si>
  <si>
    <t>צ'ופרים</t>
  </si>
  <si>
    <t>מפגש קבוצה</t>
  </si>
  <si>
    <t>עלויות "כסף"</t>
  </si>
  <si>
    <t>העברות בנקאיות/כרטיסי אשראי</t>
  </si>
  <si>
    <t>(5$ מקדם של כ-100$ ליום: הדרכות, נהג, שוער, מזוודות, מלצרים)</t>
  </si>
  <si>
    <t>T/L - FREE</t>
  </si>
  <si>
    <t>* עלות יום לינה מחושבת לפי PP-IN-DBL</t>
  </si>
  <si>
    <t>7א. נוסע חופשי</t>
  </si>
  <si>
    <t>עלויות חופשי</t>
  </si>
  <si>
    <t>ללא עמלה</t>
  </si>
  <si>
    <t>עם עמלה</t>
  </si>
  <si>
    <t>חישוב תוספת לחדר ליחיד</t>
  </si>
  <si>
    <t>סינגל פחות חצי דאבל</t>
  </si>
  <si>
    <t>מערכות שמע</t>
  </si>
  <si>
    <t>אשרות</t>
  </si>
  <si>
    <t>אטרקציות, מסעדות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</si>
</sst>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177"/>
      <scheme val="minor"/>
    </font>
    <font>
      <b/>
      <u/>
      <sz val="14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2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readingOrder="2"/>
    </xf>
    <xf numFmtId="0" fontId="0" fillId="0" borderId="2" xfId="0" applyBorder="1" applyAlignment="1">
      <alignment readingOrder="2"/>
    </xf>
    <xf numFmtId="0" fontId="0" fillId="0" borderId="3" xfId="0" applyBorder="1" applyAlignment="1">
      <alignment readingOrder="2"/>
    </xf>
    <xf numFmtId="0" fontId="0" fillId="0" borderId="0" xfId="0" applyBorder="1" applyAlignment="1">
      <alignment readingOrder="2"/>
    </xf>
    <xf numFmtId="0" fontId="0" fillId="0" borderId="0" xfId="0" applyBorder="1"/>
    <xf numFmtId="0" fontId="0" fillId="0" borderId="5" xfId="0" applyBorder="1" applyAlignment="1">
      <alignment readingOrder="2"/>
    </xf>
    <xf numFmtId="0" fontId="0" fillId="0" borderId="7" xfId="0" applyBorder="1" applyAlignment="1">
      <alignment readingOrder="2"/>
    </xf>
    <xf numFmtId="0" fontId="0" fillId="0" borderId="7" xfId="0" applyBorder="1"/>
    <xf numFmtId="0" fontId="0" fillId="0" borderId="8" xfId="0" applyBorder="1" applyAlignment="1">
      <alignment readingOrder="2"/>
    </xf>
    <xf numFmtId="0" fontId="0" fillId="0" borderId="9" xfId="0" applyBorder="1"/>
    <xf numFmtId="0" fontId="0" fillId="0" borderId="10" xfId="0" applyBorder="1" applyAlignment="1">
      <alignment readingOrder="2"/>
    </xf>
    <xf numFmtId="0" fontId="0" fillId="0" borderId="11" xfId="0" applyBorder="1" applyAlignment="1">
      <alignment readingOrder="2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readingOrder="2"/>
    </xf>
    <xf numFmtId="0" fontId="0" fillId="0" borderId="14" xfId="0" applyBorder="1" applyAlignment="1">
      <alignment readingOrder="2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readingOrder="2"/>
    </xf>
    <xf numFmtId="0" fontId="0" fillId="0" borderId="17" xfId="0" applyBorder="1" applyAlignment="1">
      <alignment readingOrder="2"/>
    </xf>
    <xf numFmtId="0" fontId="0" fillId="0" borderId="18" xfId="0" applyBorder="1" applyAlignment="1">
      <alignment readingOrder="2"/>
    </xf>
    <xf numFmtId="0" fontId="0" fillId="0" borderId="1" xfId="0" applyBorder="1"/>
    <xf numFmtId="0" fontId="0" fillId="0" borderId="19" xfId="0" applyBorder="1" applyAlignment="1">
      <alignment readingOrder="2"/>
    </xf>
    <xf numFmtId="0" fontId="0" fillId="0" borderId="20" xfId="0" applyBorder="1" applyAlignment="1">
      <alignment readingOrder="2"/>
    </xf>
    <xf numFmtId="0" fontId="0" fillId="0" borderId="22" xfId="0" applyBorder="1" applyAlignment="1">
      <alignment readingOrder="2"/>
    </xf>
    <xf numFmtId="0" fontId="0" fillId="0" borderId="23" xfId="0" applyBorder="1" applyAlignment="1">
      <alignment readingOrder="2"/>
    </xf>
    <xf numFmtId="0" fontId="0" fillId="0" borderId="24" xfId="0" applyBorder="1" applyAlignment="1">
      <alignment readingOrder="2"/>
    </xf>
    <xf numFmtId="0" fontId="0" fillId="0" borderId="25" xfId="0" applyBorder="1" applyAlignment="1">
      <alignment readingOrder="2"/>
    </xf>
    <xf numFmtId="0" fontId="0" fillId="0" borderId="26" xfId="0" applyBorder="1" applyAlignment="1">
      <alignment readingOrder="2"/>
    </xf>
    <xf numFmtId="0" fontId="0" fillId="0" borderId="27" xfId="0" applyBorder="1" applyAlignment="1">
      <alignment readingOrder="2"/>
    </xf>
    <xf numFmtId="0" fontId="0" fillId="0" borderId="29" xfId="0" applyBorder="1" applyAlignment="1">
      <alignment readingOrder="2"/>
    </xf>
    <xf numFmtId="0" fontId="0" fillId="0" borderId="30" xfId="0" applyBorder="1" applyAlignment="1">
      <alignment readingOrder="2"/>
    </xf>
    <xf numFmtId="0" fontId="0" fillId="0" borderId="0" xfId="0" applyFill="1" applyBorder="1" applyAlignment="1">
      <alignment readingOrder="2"/>
    </xf>
    <xf numFmtId="1" fontId="0" fillId="0" borderId="7" xfId="0" applyNumberFormat="1" applyBorder="1" applyAlignment="1">
      <alignment readingOrder="2"/>
    </xf>
    <xf numFmtId="1" fontId="0" fillId="0" borderId="7" xfId="0" applyNumberFormat="1" applyBorder="1"/>
    <xf numFmtId="0" fontId="0" fillId="0" borderId="2" xfId="0" applyBorder="1"/>
    <xf numFmtId="0" fontId="0" fillId="0" borderId="4" xfId="0" applyBorder="1" applyAlignment="1">
      <alignment readingOrder="2"/>
    </xf>
    <xf numFmtId="0" fontId="0" fillId="0" borderId="6" xfId="0" applyBorder="1" applyAlignment="1">
      <alignment readingOrder="2"/>
    </xf>
    <xf numFmtId="0" fontId="0" fillId="0" borderId="31" xfId="0" applyBorder="1" applyAlignment="1">
      <alignment readingOrder="2"/>
    </xf>
    <xf numFmtId="0" fontId="0" fillId="0" borderId="32" xfId="0" applyBorder="1" applyAlignment="1">
      <alignment readingOrder="2"/>
    </xf>
    <xf numFmtId="0" fontId="0" fillId="0" borderId="33" xfId="0" applyBorder="1" applyAlignment="1">
      <alignment readingOrder="2"/>
    </xf>
    <xf numFmtId="1" fontId="0" fillId="0" borderId="14" xfId="0" applyNumberFormat="1" applyBorder="1" applyAlignment="1">
      <alignment readingOrder="2"/>
    </xf>
    <xf numFmtId="1" fontId="0" fillId="0" borderId="14" xfId="0" applyNumberFormat="1" applyBorder="1"/>
    <xf numFmtId="0" fontId="0" fillId="0" borderId="17" xfId="0" applyBorder="1"/>
    <xf numFmtId="0" fontId="0" fillId="0" borderId="18" xfId="0" applyBorder="1"/>
    <xf numFmtId="1" fontId="0" fillId="0" borderId="13" xfId="0" applyNumberFormat="1" applyBorder="1" applyAlignment="1">
      <alignment readingOrder="2"/>
    </xf>
    <xf numFmtId="1" fontId="0" fillId="0" borderId="8" xfId="0" applyNumberFormat="1" applyBorder="1" applyAlignment="1">
      <alignment readingOrder="2"/>
    </xf>
    <xf numFmtId="1" fontId="0" fillId="0" borderId="10" xfId="0" applyNumberFormat="1" applyBorder="1"/>
    <xf numFmtId="1" fontId="0" fillId="0" borderId="11" xfId="0" applyNumberFormat="1" applyBorder="1"/>
    <xf numFmtId="0" fontId="1" fillId="0" borderId="0" xfId="0" applyFont="1" applyAlignment="1">
      <alignment readingOrder="2"/>
    </xf>
    <xf numFmtId="0" fontId="2" fillId="0" borderId="7" xfId="0" applyFont="1" applyBorder="1" applyAlignment="1">
      <alignment readingOrder="2"/>
    </xf>
    <xf numFmtId="0" fontId="2" fillId="0" borderId="34" xfId="0" applyFont="1" applyBorder="1" applyAlignment="1">
      <alignment readingOrder="2"/>
    </xf>
    <xf numFmtId="0" fontId="2" fillId="0" borderId="35" xfId="0" applyFont="1" applyBorder="1" applyAlignment="1">
      <alignment readingOrder="2"/>
    </xf>
    <xf numFmtId="0" fontId="2" fillId="0" borderId="36" xfId="0" applyFont="1" applyBorder="1" applyAlignment="1">
      <alignment readingOrder="2"/>
    </xf>
    <xf numFmtId="0" fontId="3" fillId="0" borderId="0" xfId="0" applyFont="1" applyAlignment="1">
      <alignment readingOrder="2"/>
    </xf>
    <xf numFmtId="0" fontId="0" fillId="0" borderId="21" xfId="0" applyBorder="1"/>
    <xf numFmtId="0" fontId="0" fillId="0" borderId="37" xfId="0" applyBorder="1" applyAlignment="1">
      <alignment readingOrder="2"/>
    </xf>
    <xf numFmtId="0" fontId="0" fillId="0" borderId="37" xfId="0" applyBorder="1"/>
    <xf numFmtId="0" fontId="0" fillId="0" borderId="26" xfId="0" applyBorder="1"/>
    <xf numFmtId="0" fontId="0" fillId="0" borderId="38" xfId="0" applyBorder="1"/>
    <xf numFmtId="0" fontId="0" fillId="0" borderId="28" xfId="0" applyBorder="1"/>
    <xf numFmtId="0" fontId="0" fillId="0" borderId="39" xfId="0" applyBorder="1"/>
    <xf numFmtId="0" fontId="0" fillId="0" borderId="40" xfId="0" applyBorder="1"/>
    <xf numFmtId="0" fontId="0" fillId="0" borderId="27" xfId="0" applyBorder="1"/>
    <xf numFmtId="0" fontId="0" fillId="0" borderId="41" xfId="0" applyBorder="1"/>
    <xf numFmtId="1" fontId="0" fillId="0" borderId="19" xfId="0" applyNumberFormat="1" applyBorder="1" applyAlignment="1">
      <alignment readingOrder="2"/>
    </xf>
    <xf numFmtId="0" fontId="0" fillId="0" borderId="0" xfId="0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0" fillId="0" borderId="0" xfId="0" applyFill="1" applyBorder="1" applyAlignment="1">
      <alignment horizontal="right" readingOrder="2"/>
    </xf>
    <xf numFmtId="0" fontId="0" fillId="2" borderId="0" xfId="0" applyFill="1" applyAlignment="1">
      <alignment readingOrder="2"/>
    </xf>
    <xf numFmtId="0" fontId="0" fillId="2" borderId="0" xfId="0" applyFill="1"/>
    <xf numFmtId="0" fontId="2" fillId="0" borderId="0" xfId="0" applyFont="1" applyAlignment="1">
      <alignment readingOrder="2"/>
    </xf>
    <xf numFmtId="0" fontId="2" fillId="2" borderId="0" xfId="0" applyFont="1" applyFill="1" applyAlignment="1">
      <alignment readingOrder="2"/>
    </xf>
    <xf numFmtId="0" fontId="0" fillId="0" borderId="42" xfId="0" applyBorder="1" applyAlignment="1">
      <alignment readingOrder="1"/>
    </xf>
    <xf numFmtId="0" fontId="0" fillId="0" borderId="43" xfId="0" applyBorder="1" applyAlignment="1">
      <alignment readingOrder="2"/>
    </xf>
    <xf numFmtId="0" fontId="0" fillId="0" borderId="44" xfId="0" applyBorder="1" applyAlignment="1">
      <alignment readingOrder="2"/>
    </xf>
    <xf numFmtId="0" fontId="0" fillId="0" borderId="42" xfId="0" applyBorder="1" applyAlignment="1">
      <alignment readingOrder="2"/>
    </xf>
    <xf numFmtId="0" fontId="0" fillId="0" borderId="45" xfId="0" applyBorder="1" applyAlignment="1">
      <alignment readingOrder="1"/>
    </xf>
    <xf numFmtId="0" fontId="0" fillId="0" borderId="46" xfId="0" applyBorder="1" applyAlignment="1">
      <alignment readingOrder="2"/>
    </xf>
    <xf numFmtId="0" fontId="0" fillId="0" borderId="47" xfId="0" applyBorder="1" applyAlignment="1">
      <alignment readingOrder="2"/>
    </xf>
    <xf numFmtId="0" fontId="0" fillId="0" borderId="48" xfId="0" applyBorder="1" applyAlignment="1">
      <alignment readingOrder="2"/>
    </xf>
    <xf numFmtId="0" fontId="0" fillId="0" borderId="49" xfId="0" applyBorder="1" applyAlignment="1">
      <alignment readingOrder="2"/>
    </xf>
    <xf numFmtId="0" fontId="0" fillId="0" borderId="50" xfId="0" applyBorder="1" applyAlignment="1">
      <alignment readingOrder="2"/>
    </xf>
    <xf numFmtId="0" fontId="0" fillId="0" borderId="51" xfId="0" applyBorder="1" applyAlignment="1">
      <alignment readingOrder="2"/>
    </xf>
    <xf numFmtId="0" fontId="0" fillId="0" borderId="52" xfId="0" applyBorder="1" applyAlignment="1">
      <alignment readingOrder="2"/>
    </xf>
    <xf numFmtId="0" fontId="0" fillId="0" borderId="3" xfId="0" applyBorder="1"/>
    <xf numFmtId="0" fontId="0" fillId="0" borderId="4" xfId="0" applyFill="1" applyBorder="1" applyAlignment="1">
      <alignment readingOrder="2"/>
    </xf>
    <xf numFmtId="0" fontId="0" fillId="0" borderId="6" xfId="0" applyBorder="1"/>
    <xf numFmtId="0" fontId="0" fillId="0" borderId="53" xfId="0" applyBorder="1" applyAlignment="1">
      <alignment readingOrder="2"/>
    </xf>
    <xf numFmtId="0" fontId="0" fillId="0" borderId="52" xfId="0" applyBorder="1"/>
    <xf numFmtId="0" fontId="0" fillId="0" borderId="5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6"/>
  <sheetViews>
    <sheetView rightToLeft="1" tabSelected="1" topLeftCell="A163" zoomScale="115" zoomScaleNormal="115" workbookViewId="0">
      <selection activeCell="B11" sqref="B11"/>
    </sheetView>
  </sheetViews>
  <sheetFormatPr defaultRowHeight="14" x14ac:dyDescent="0.3"/>
  <cols>
    <col min="1" max="1" width="8.5" customWidth="1"/>
    <col min="5" max="5" width="9.83203125" customWidth="1"/>
  </cols>
  <sheetData>
    <row r="1" spans="1:11" ht="18" x14ac:dyDescent="0.4">
      <c r="A1" s="1"/>
      <c r="B1" s="1"/>
      <c r="C1" s="50" t="s">
        <v>0</v>
      </c>
      <c r="D1" s="1"/>
      <c r="E1" s="1"/>
      <c r="F1" s="1"/>
      <c r="G1" s="1"/>
    </row>
    <row r="2" spans="1:11" ht="18" x14ac:dyDescent="0.4">
      <c r="A2" s="1"/>
      <c r="B2" s="1"/>
      <c r="C2" s="50"/>
      <c r="D2" s="1"/>
      <c r="E2" s="1"/>
      <c r="F2" s="1"/>
      <c r="G2" s="1"/>
    </row>
    <row r="3" spans="1:11" x14ac:dyDescent="0.3">
      <c r="A3" s="1"/>
      <c r="B3" s="1"/>
      <c r="C3" s="51" t="s">
        <v>1</v>
      </c>
      <c r="D3" s="51"/>
      <c r="E3" s="1"/>
      <c r="F3" s="1"/>
      <c r="G3" s="1"/>
    </row>
    <row r="4" spans="1:11" ht="14.5" thickBot="1" x14ac:dyDescent="0.35">
      <c r="A4" s="1"/>
      <c r="B4" s="1"/>
      <c r="C4" s="51" t="s">
        <v>2</v>
      </c>
      <c r="D4" s="51"/>
      <c r="E4" s="1"/>
      <c r="F4" s="1"/>
      <c r="G4" s="1" t="s">
        <v>108</v>
      </c>
    </row>
    <row r="5" spans="1:11" ht="14.5" thickBot="1" x14ac:dyDescent="0.35">
      <c r="A5" s="1"/>
      <c r="B5" s="1"/>
      <c r="C5" s="51" t="s">
        <v>4</v>
      </c>
      <c r="D5" s="51"/>
      <c r="E5" s="1"/>
      <c r="F5" s="52" t="s">
        <v>29</v>
      </c>
      <c r="G5" s="53">
        <v>8</v>
      </c>
      <c r="H5" s="53" t="s">
        <v>30</v>
      </c>
      <c r="I5" s="54">
        <v>7</v>
      </c>
    </row>
    <row r="6" spans="1:11" x14ac:dyDescent="0.3">
      <c r="A6" s="1"/>
      <c r="B6" s="1"/>
      <c r="C6" s="51" t="s">
        <v>31</v>
      </c>
      <c r="D6" s="51"/>
      <c r="E6" s="1"/>
      <c r="F6" s="1"/>
      <c r="G6" s="1"/>
      <c r="H6" s="1"/>
      <c r="I6" s="1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</row>
    <row r="8" spans="1:11" x14ac:dyDescent="0.3">
      <c r="A8" s="1"/>
      <c r="B8" s="73" t="s">
        <v>39</v>
      </c>
      <c r="C8" s="72" t="s">
        <v>40</v>
      </c>
      <c r="D8" s="1"/>
      <c r="E8" s="1"/>
      <c r="F8" s="1"/>
      <c r="G8" s="1"/>
      <c r="H8" s="1"/>
      <c r="I8" s="1"/>
    </row>
    <row r="9" spans="1:11" x14ac:dyDescent="0.3">
      <c r="A9" s="1"/>
      <c r="B9" s="7" t="s">
        <v>41</v>
      </c>
      <c r="C9" s="7" t="s">
        <v>42</v>
      </c>
      <c r="D9" s="7" t="s">
        <v>44</v>
      </c>
      <c r="E9" s="7" t="s">
        <v>43</v>
      </c>
      <c r="F9" s="1"/>
      <c r="G9" s="1"/>
      <c r="H9" s="1"/>
      <c r="I9" s="1"/>
    </row>
    <row r="10" spans="1:11" x14ac:dyDescent="0.3">
      <c r="A10" s="1"/>
      <c r="B10" s="7">
        <v>3.5</v>
      </c>
      <c r="C10" s="7">
        <v>1</v>
      </c>
      <c r="D10" s="7">
        <v>0.85</v>
      </c>
      <c r="E10" s="7"/>
      <c r="F10" s="1"/>
      <c r="G10" s="31" t="s">
        <v>109</v>
      </c>
      <c r="H10" s="27"/>
      <c r="I10" s="1"/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</row>
    <row r="12" spans="1:11" x14ac:dyDescent="0.3">
      <c r="A12" s="1"/>
      <c r="B12" s="1"/>
      <c r="C12" s="1"/>
      <c r="D12" s="1"/>
      <c r="E12" s="1"/>
      <c r="F12" s="1"/>
      <c r="G12" s="1"/>
      <c r="H12" s="1"/>
      <c r="I12" s="1"/>
    </row>
    <row r="13" spans="1:11" x14ac:dyDescent="0.3">
      <c r="A13" s="1"/>
      <c r="B13" s="1"/>
      <c r="C13" s="1"/>
      <c r="D13" s="1"/>
      <c r="E13" s="1"/>
      <c r="F13" s="1"/>
      <c r="G13" s="1"/>
      <c r="H13" s="1"/>
      <c r="I13" s="1"/>
    </row>
    <row r="14" spans="1:11" x14ac:dyDescent="0.3">
      <c r="A14" s="1"/>
      <c r="B14" s="1"/>
      <c r="C14" s="1"/>
      <c r="D14" s="1"/>
      <c r="E14" s="1"/>
      <c r="F14" s="1"/>
      <c r="G14" s="1"/>
    </row>
    <row r="15" spans="1:11" ht="16" thickBot="1" x14ac:dyDescent="0.4">
      <c r="B15" s="55" t="s">
        <v>5</v>
      </c>
      <c r="C15" s="1" t="s">
        <v>15</v>
      </c>
      <c r="D15" s="1"/>
      <c r="E15" s="1"/>
      <c r="F15" s="1"/>
      <c r="G15" s="1"/>
      <c r="H15" s="1"/>
    </row>
    <row r="16" spans="1:11" ht="14.5" thickBot="1" x14ac:dyDescent="0.35">
      <c r="B16" s="19" t="s">
        <v>6</v>
      </c>
      <c r="C16" s="20" t="s">
        <v>7</v>
      </c>
      <c r="D16" s="20" t="s">
        <v>8</v>
      </c>
      <c r="E16" s="20" t="s">
        <v>9</v>
      </c>
      <c r="F16" s="20" t="s">
        <v>10</v>
      </c>
      <c r="G16" s="20" t="s">
        <v>11</v>
      </c>
      <c r="H16" s="20" t="s">
        <v>12</v>
      </c>
      <c r="I16" s="20" t="s">
        <v>13</v>
      </c>
      <c r="J16" s="20" t="s">
        <v>14</v>
      </c>
      <c r="K16" s="21" t="s">
        <v>28</v>
      </c>
    </row>
    <row r="17" spans="1:12" x14ac:dyDescent="0.3">
      <c r="B17" s="15"/>
      <c r="C17" s="16"/>
      <c r="D17" s="16"/>
      <c r="E17" s="16"/>
      <c r="F17" s="16"/>
      <c r="G17" s="16"/>
      <c r="H17" s="16">
        <v>100</v>
      </c>
      <c r="I17" s="17">
        <v>25</v>
      </c>
      <c r="J17" s="17">
        <f>SUM(H17:I17)</f>
        <v>125</v>
      </c>
      <c r="K17" s="18">
        <f>H17*1</f>
        <v>100</v>
      </c>
      <c r="L17" t="s">
        <v>148</v>
      </c>
    </row>
    <row r="18" spans="1:12" x14ac:dyDescent="0.3">
      <c r="B18" s="9"/>
      <c r="C18" s="7"/>
      <c r="D18" s="7"/>
      <c r="E18" s="7"/>
      <c r="F18" s="7"/>
      <c r="G18" s="7"/>
      <c r="H18" s="7">
        <v>200</v>
      </c>
      <c r="I18" s="17">
        <v>50</v>
      </c>
      <c r="J18" s="17">
        <f t="shared" ref="J18:J19" si="0">SUM(H18:I18)</f>
        <v>250</v>
      </c>
      <c r="K18" s="18">
        <f t="shared" ref="K18:K19" si="1">H18*0.95</f>
        <v>190</v>
      </c>
      <c r="L18" t="s">
        <v>149</v>
      </c>
    </row>
    <row r="19" spans="1:12" x14ac:dyDescent="0.3">
      <c r="B19" s="9"/>
      <c r="C19" s="7"/>
      <c r="D19" s="7"/>
      <c r="E19" s="7"/>
      <c r="F19" s="7"/>
      <c r="G19" s="7"/>
      <c r="H19" s="7"/>
      <c r="I19" s="17">
        <v>0</v>
      </c>
      <c r="J19" s="17">
        <f t="shared" si="0"/>
        <v>0</v>
      </c>
      <c r="K19" s="18">
        <f t="shared" si="1"/>
        <v>0</v>
      </c>
    </row>
    <row r="20" spans="1:12" ht="14.5" thickBot="1" x14ac:dyDescent="0.35">
      <c r="B20" s="11" t="s">
        <v>14</v>
      </c>
      <c r="C20" s="12"/>
      <c r="D20" s="12"/>
      <c r="E20" s="12"/>
      <c r="F20" s="12"/>
      <c r="G20" s="12"/>
      <c r="H20" s="12">
        <f>SUM(H17:H19)</f>
        <v>300</v>
      </c>
      <c r="I20" s="13">
        <f>SUM(I17:I19)</f>
        <v>75</v>
      </c>
      <c r="J20" s="13">
        <f>SUM(J17:J19)</f>
        <v>375</v>
      </c>
      <c r="K20" s="14">
        <f>SUM(K17:K19)</f>
        <v>290</v>
      </c>
    </row>
    <row r="21" spans="1:12" ht="14.5" thickBot="1" x14ac:dyDescent="0.35">
      <c r="B21" s="4"/>
      <c r="C21" s="4"/>
      <c r="D21" s="4"/>
      <c r="E21" s="4"/>
      <c r="F21" s="4"/>
      <c r="G21" s="4"/>
      <c r="H21" s="4"/>
      <c r="I21" s="5"/>
      <c r="J21" s="4" t="s">
        <v>121</v>
      </c>
      <c r="K21" s="22">
        <f>SUM(K20+I20)</f>
        <v>365</v>
      </c>
    </row>
    <row r="22" spans="1:12" x14ac:dyDescent="0.3">
      <c r="A22" s="4"/>
      <c r="B22" s="4"/>
      <c r="C22" s="4"/>
      <c r="D22" s="4"/>
      <c r="E22" s="4"/>
      <c r="F22" s="4"/>
      <c r="G22" s="4"/>
      <c r="H22" s="5"/>
      <c r="I22" s="5"/>
      <c r="J22" s="5"/>
    </row>
    <row r="23" spans="1:12" x14ac:dyDescent="0.3">
      <c r="A23" s="1"/>
      <c r="B23" s="1"/>
      <c r="C23" s="1"/>
      <c r="D23" s="1"/>
      <c r="E23" s="1"/>
      <c r="F23" s="1"/>
      <c r="G23" s="1"/>
    </row>
    <row r="24" spans="1:12" ht="16" thickBot="1" x14ac:dyDescent="0.4">
      <c r="B24" s="55" t="s">
        <v>16</v>
      </c>
      <c r="C24" s="1"/>
      <c r="D24" s="1" t="s">
        <v>17</v>
      </c>
      <c r="E24" s="1"/>
      <c r="F24" s="1" t="s">
        <v>99</v>
      </c>
      <c r="G24" s="1"/>
      <c r="H24" s="1"/>
      <c r="I24" t="s">
        <v>100</v>
      </c>
    </row>
    <row r="25" spans="1:12" ht="14.5" thickBot="1" x14ac:dyDescent="0.35">
      <c r="B25" s="19" t="s">
        <v>18</v>
      </c>
      <c r="C25" s="20" t="s">
        <v>19</v>
      </c>
      <c r="D25" s="20" t="s">
        <v>20</v>
      </c>
      <c r="E25" s="20" t="s">
        <v>21</v>
      </c>
      <c r="F25" s="20" t="s">
        <v>22</v>
      </c>
      <c r="G25" s="20" t="s">
        <v>23</v>
      </c>
      <c r="H25" s="20" t="s">
        <v>24</v>
      </c>
      <c r="I25" s="20" t="s">
        <v>25</v>
      </c>
      <c r="J25" s="21" t="s">
        <v>26</v>
      </c>
      <c r="K25" s="21" t="s">
        <v>27</v>
      </c>
    </row>
    <row r="26" spans="1:12" x14ac:dyDescent="0.3">
      <c r="B26" s="15">
        <v>1</v>
      </c>
      <c r="C26" s="16"/>
      <c r="D26" s="16"/>
      <c r="E26" s="16"/>
      <c r="F26" s="16"/>
      <c r="G26" s="16"/>
      <c r="H26" s="16"/>
      <c r="I26" s="17"/>
      <c r="J26" s="18">
        <v>75</v>
      </c>
      <c r="K26" s="10">
        <v>50</v>
      </c>
      <c r="L26" s="70" t="s">
        <v>150</v>
      </c>
    </row>
    <row r="27" spans="1:12" x14ac:dyDescent="0.3">
      <c r="B27" s="9">
        <v>2</v>
      </c>
      <c r="C27" s="7"/>
      <c r="D27" s="7"/>
      <c r="E27" s="7"/>
      <c r="F27" s="7"/>
      <c r="G27" s="7"/>
      <c r="H27" s="7"/>
      <c r="I27" s="8"/>
      <c r="J27" s="10">
        <v>80</v>
      </c>
      <c r="K27" s="10">
        <v>50</v>
      </c>
      <c r="L27" s="71" t="s">
        <v>151</v>
      </c>
    </row>
    <row r="28" spans="1:12" x14ac:dyDescent="0.3">
      <c r="B28" s="9">
        <v>3</v>
      </c>
      <c r="C28" s="7"/>
      <c r="D28" s="7"/>
      <c r="E28" s="7"/>
      <c r="F28" s="7"/>
      <c r="G28" s="7"/>
      <c r="H28" s="7"/>
      <c r="I28" s="8"/>
      <c r="J28" s="10">
        <v>60</v>
      </c>
      <c r="K28" s="10">
        <v>50</v>
      </c>
    </row>
    <row r="29" spans="1:12" x14ac:dyDescent="0.3">
      <c r="B29" s="9">
        <v>4</v>
      </c>
      <c r="C29" s="7"/>
      <c r="D29" s="7"/>
      <c r="E29" s="7"/>
      <c r="F29" s="7"/>
      <c r="G29" s="7"/>
      <c r="H29" s="7"/>
      <c r="I29" s="8"/>
      <c r="J29" s="10">
        <v>60</v>
      </c>
      <c r="K29" s="10">
        <v>50</v>
      </c>
    </row>
    <row r="30" spans="1:12" x14ac:dyDescent="0.3">
      <c r="B30" s="9">
        <v>5</v>
      </c>
      <c r="C30" s="7"/>
      <c r="D30" s="7"/>
      <c r="E30" s="7"/>
      <c r="F30" s="7"/>
      <c r="G30" s="7"/>
      <c r="H30" s="7"/>
      <c r="I30" s="8"/>
      <c r="J30" s="10">
        <v>75</v>
      </c>
      <c r="K30" s="10">
        <v>50</v>
      </c>
    </row>
    <row r="31" spans="1:12" x14ac:dyDescent="0.3">
      <c r="B31" s="9">
        <v>6</v>
      </c>
      <c r="C31" s="7"/>
      <c r="D31" s="7"/>
      <c r="E31" s="7"/>
      <c r="F31" s="7"/>
      <c r="G31" s="7"/>
      <c r="H31" s="7"/>
      <c r="I31" s="8"/>
      <c r="J31" s="10">
        <v>75</v>
      </c>
      <c r="K31" s="10">
        <v>50</v>
      </c>
    </row>
    <row r="32" spans="1:12" x14ac:dyDescent="0.3">
      <c r="B32" s="9">
        <v>7</v>
      </c>
      <c r="C32" s="7"/>
      <c r="D32" s="7"/>
      <c r="E32" s="7"/>
      <c r="F32" s="7"/>
      <c r="G32" s="7"/>
      <c r="H32" s="7"/>
      <c r="I32" s="8"/>
      <c r="J32" s="10">
        <v>70</v>
      </c>
      <c r="K32" s="10">
        <v>50</v>
      </c>
    </row>
    <row r="33" spans="1:11" x14ac:dyDescent="0.3">
      <c r="B33" s="9"/>
      <c r="C33" s="7"/>
      <c r="D33" s="7"/>
      <c r="E33" s="7"/>
      <c r="F33" s="7"/>
      <c r="G33" s="7"/>
      <c r="H33" s="7"/>
      <c r="I33" s="8"/>
      <c r="J33" s="10"/>
      <c r="K33" s="10"/>
    </row>
    <row r="34" spans="1:11" ht="14.5" thickBot="1" x14ac:dyDescent="0.35">
      <c r="B34" s="9"/>
      <c r="C34" s="7"/>
      <c r="D34" s="7"/>
      <c r="E34" s="7"/>
      <c r="F34" s="7"/>
      <c r="G34" s="7"/>
      <c r="H34" s="7"/>
      <c r="I34" s="8"/>
      <c r="J34" s="10"/>
      <c r="K34" s="14"/>
    </row>
    <row r="35" spans="1:11" ht="14.5" thickBot="1" x14ac:dyDescent="0.35">
      <c r="B35" s="11" t="s">
        <v>14</v>
      </c>
      <c r="C35" s="12"/>
      <c r="D35" s="12"/>
      <c r="E35" s="12"/>
      <c r="F35" s="12"/>
      <c r="G35" s="12"/>
      <c r="H35" s="12"/>
      <c r="I35" s="13"/>
      <c r="J35" s="14">
        <f>SUM(J26:J34)</f>
        <v>495</v>
      </c>
      <c r="K35" s="14">
        <f>SUM(K26:K34)</f>
        <v>350</v>
      </c>
    </row>
    <row r="36" spans="1:11" x14ac:dyDescent="0.3">
      <c r="A36" s="1"/>
      <c r="B36" s="1"/>
      <c r="C36" s="1"/>
      <c r="D36" s="1"/>
      <c r="E36" s="1"/>
      <c r="F36" s="1"/>
      <c r="G36" s="1"/>
    </row>
    <row r="37" spans="1:11" x14ac:dyDescent="0.3">
      <c r="A37" s="1"/>
      <c r="B37" s="1"/>
      <c r="C37" s="1"/>
      <c r="D37" s="1"/>
      <c r="E37" s="1"/>
      <c r="F37" s="1"/>
      <c r="G37" s="1"/>
    </row>
    <row r="38" spans="1:11" x14ac:dyDescent="0.3">
      <c r="A38" s="1"/>
      <c r="B38" s="1"/>
      <c r="C38" s="1"/>
      <c r="D38" s="1"/>
      <c r="E38" s="1"/>
      <c r="F38" s="1"/>
      <c r="G38" s="1"/>
    </row>
    <row r="39" spans="1:11" ht="15.5" x14ac:dyDescent="0.35">
      <c r="B39" s="55" t="s">
        <v>135</v>
      </c>
      <c r="C39" s="1"/>
      <c r="D39" s="1"/>
      <c r="E39" s="1" t="s">
        <v>32</v>
      </c>
      <c r="F39" s="1"/>
      <c r="G39" s="1"/>
      <c r="H39" s="1"/>
    </row>
    <row r="40" spans="1:11" x14ac:dyDescent="0.3">
      <c r="B40" s="1"/>
      <c r="C40" s="70"/>
      <c r="D40" s="70"/>
      <c r="E40" s="73" t="s">
        <v>33</v>
      </c>
      <c r="F40" s="1"/>
      <c r="G40" s="1"/>
      <c r="H40" s="1"/>
    </row>
    <row r="41" spans="1:11" x14ac:dyDescent="0.3">
      <c r="B41" s="1"/>
      <c r="C41" s="1"/>
      <c r="D41" s="1" t="s">
        <v>34</v>
      </c>
      <c r="E41" s="1" t="s">
        <v>3</v>
      </c>
      <c r="F41" s="1"/>
      <c r="G41" s="1"/>
      <c r="H41" s="1"/>
    </row>
    <row r="42" spans="1:11" ht="14.5" thickBot="1" x14ac:dyDescent="0.35">
      <c r="E42" s="1"/>
      <c r="F42" s="1"/>
      <c r="G42" s="1"/>
      <c r="H42" s="1"/>
    </row>
    <row r="43" spans="1:11" ht="15" thickTop="1" thickBot="1" x14ac:dyDescent="0.35">
      <c r="B43" s="78" t="s">
        <v>35</v>
      </c>
      <c r="C43" s="74" t="s">
        <v>36</v>
      </c>
      <c r="D43" s="1"/>
      <c r="E43" s="1"/>
      <c r="F43" s="1"/>
    </row>
    <row r="44" spans="1:11" ht="14.5" thickTop="1" x14ac:dyDescent="0.3">
      <c r="B44" s="79">
        <f>4.5*F44</f>
        <v>9000</v>
      </c>
      <c r="C44" s="75">
        <f>5*F44</f>
        <v>10000</v>
      </c>
      <c r="F44" s="1">
        <f>SUM(J44*H44)</f>
        <v>2000</v>
      </c>
      <c r="G44" s="1" t="s">
        <v>14</v>
      </c>
      <c r="H44" s="1">
        <v>250</v>
      </c>
      <c r="I44" t="s">
        <v>38</v>
      </c>
      <c r="J44">
        <f>G5</f>
        <v>8</v>
      </c>
      <c r="K44" t="s">
        <v>37</v>
      </c>
    </row>
    <row r="45" spans="1:11" x14ac:dyDescent="0.3">
      <c r="B45" s="80">
        <f>4.5*F45</f>
        <v>4.5</v>
      </c>
      <c r="C45" s="76">
        <f>5*F45</f>
        <v>5</v>
      </c>
      <c r="D45" s="1"/>
      <c r="E45" s="1"/>
      <c r="F45" s="1">
        <v>1</v>
      </c>
      <c r="G45" t="s">
        <v>45</v>
      </c>
    </row>
    <row r="46" spans="1:11" x14ac:dyDescent="0.3">
      <c r="B46" s="80">
        <f>4.5*F46</f>
        <v>2250</v>
      </c>
      <c r="C46" s="76">
        <f>5*F46</f>
        <v>2500</v>
      </c>
      <c r="D46" s="1"/>
      <c r="E46" s="1"/>
      <c r="F46" s="1">
        <v>500</v>
      </c>
      <c r="G46" t="s">
        <v>46</v>
      </c>
    </row>
    <row r="47" spans="1:11" x14ac:dyDescent="0.3">
      <c r="B47" s="80"/>
      <c r="C47" s="76"/>
      <c r="D47" s="1"/>
      <c r="E47" s="1"/>
      <c r="F47" s="1"/>
      <c r="G47" t="s">
        <v>47</v>
      </c>
    </row>
    <row r="48" spans="1:11" x14ac:dyDescent="0.3">
      <c r="B48" s="80">
        <f>(J35+K35)</f>
        <v>845</v>
      </c>
      <c r="C48" s="76">
        <f>(J35+K35)</f>
        <v>845</v>
      </c>
      <c r="D48" s="1"/>
      <c r="E48" s="1"/>
      <c r="F48" s="1"/>
      <c r="G48" t="s">
        <v>107</v>
      </c>
      <c r="I48" t="s">
        <v>136</v>
      </c>
      <c r="K48" t="s">
        <v>48</v>
      </c>
    </row>
    <row r="49" spans="1:11" x14ac:dyDescent="0.3">
      <c r="B49" s="80">
        <f>G49*G5</f>
        <v>320</v>
      </c>
      <c r="C49" s="76">
        <f>G49*G5</f>
        <v>320</v>
      </c>
      <c r="D49" s="1"/>
      <c r="E49" s="1"/>
      <c r="F49" s="1"/>
      <c r="G49">
        <v>40</v>
      </c>
      <c r="H49" t="s">
        <v>50</v>
      </c>
      <c r="I49" t="s">
        <v>49</v>
      </c>
    </row>
    <row r="50" spans="1:11" x14ac:dyDescent="0.3">
      <c r="B50" s="80">
        <f>G50*J44</f>
        <v>320</v>
      </c>
      <c r="C50" s="76">
        <f>G50*J44</f>
        <v>320</v>
      </c>
      <c r="D50" s="1"/>
      <c r="E50" s="1"/>
      <c r="F50" s="1"/>
      <c r="G50">
        <v>40</v>
      </c>
      <c r="H50" t="s">
        <v>50</v>
      </c>
      <c r="K50" t="s">
        <v>51</v>
      </c>
    </row>
    <row r="51" spans="1:11" ht="14.5" thickBot="1" x14ac:dyDescent="0.35">
      <c r="B51" s="81"/>
      <c r="C51" s="24"/>
      <c r="D51" s="1"/>
      <c r="E51" s="1"/>
      <c r="F51" s="1"/>
    </row>
    <row r="52" spans="1:11" ht="15" thickTop="1" thickBot="1" x14ac:dyDescent="0.35">
      <c r="B52" s="82">
        <f>SUM(B44:B51)</f>
        <v>12739.5</v>
      </c>
      <c r="C52" s="77">
        <f>SUM(C44:C51)</f>
        <v>13990</v>
      </c>
      <c r="D52" s="1"/>
      <c r="E52" s="1"/>
      <c r="F52" s="1"/>
      <c r="H52" t="s">
        <v>122</v>
      </c>
    </row>
    <row r="53" spans="1:11" x14ac:dyDescent="0.3">
      <c r="B53" s="4"/>
      <c r="C53" s="4"/>
      <c r="D53" s="1"/>
      <c r="E53" s="1"/>
      <c r="F53" s="1"/>
      <c r="H53" t="s">
        <v>123</v>
      </c>
    </row>
    <row r="54" spans="1:11" x14ac:dyDescent="0.3">
      <c r="B54" s="4"/>
      <c r="C54" s="4"/>
      <c r="D54" s="1"/>
      <c r="E54" s="1"/>
      <c r="F54" s="1"/>
      <c r="H54" t="s">
        <v>124</v>
      </c>
    </row>
    <row r="55" spans="1:11" x14ac:dyDescent="0.3">
      <c r="B55" s="1"/>
      <c r="C55" s="1"/>
      <c r="D55" s="1"/>
      <c r="E55" s="1"/>
      <c r="F55" s="1"/>
      <c r="G55" s="67"/>
      <c r="H55" s="1" t="s">
        <v>137</v>
      </c>
    </row>
    <row r="56" spans="1:11" x14ac:dyDescent="0.3">
      <c r="A56" s="1"/>
    </row>
    <row r="57" spans="1:11" x14ac:dyDescent="0.3">
      <c r="A57" s="1"/>
    </row>
    <row r="58" spans="1:11" x14ac:dyDescent="0.3">
      <c r="A58" s="1"/>
      <c r="B58" s="1"/>
      <c r="C58" s="70"/>
      <c r="D58" s="73" t="s">
        <v>52</v>
      </c>
      <c r="E58" s="1"/>
      <c r="F58" s="1"/>
      <c r="G58" s="1"/>
    </row>
    <row r="59" spans="1:11" ht="14.5" thickBot="1" x14ac:dyDescent="0.35">
      <c r="A59" s="1"/>
      <c r="B59" s="1"/>
      <c r="C59" s="1"/>
      <c r="D59" s="1"/>
      <c r="E59" s="1"/>
      <c r="F59" s="1"/>
      <c r="G59" s="1"/>
    </row>
    <row r="60" spans="1:11" x14ac:dyDescent="0.3">
      <c r="A60" s="1"/>
      <c r="B60" s="83"/>
      <c r="C60" s="84"/>
      <c r="D60" s="84"/>
      <c r="E60" s="85" t="s">
        <v>53</v>
      </c>
      <c r="F60" s="2"/>
      <c r="G60" s="36"/>
      <c r="H60" s="86"/>
    </row>
    <row r="61" spans="1:11" x14ac:dyDescent="0.3">
      <c r="A61" s="1"/>
      <c r="B61" s="9" t="s">
        <v>59</v>
      </c>
      <c r="C61" s="7" t="s">
        <v>58</v>
      </c>
      <c r="D61" s="7" t="s">
        <v>57</v>
      </c>
      <c r="E61" s="7" t="s">
        <v>56</v>
      </c>
      <c r="F61" s="7" t="s">
        <v>55</v>
      </c>
      <c r="G61" s="7" t="s">
        <v>54</v>
      </c>
      <c r="H61" s="87" t="s">
        <v>19</v>
      </c>
    </row>
    <row r="62" spans="1:11" x14ac:dyDescent="0.3">
      <c r="A62" s="1"/>
      <c r="B62" s="9"/>
      <c r="C62" s="7"/>
      <c r="D62" s="7"/>
      <c r="E62" s="7"/>
      <c r="F62" s="7">
        <v>600</v>
      </c>
      <c r="G62" s="7"/>
      <c r="H62" s="10" t="s">
        <v>133</v>
      </c>
    </row>
    <row r="63" spans="1:11" x14ac:dyDescent="0.3">
      <c r="A63" s="1"/>
      <c r="B63" s="9">
        <v>15</v>
      </c>
      <c r="C63" s="7">
        <v>17</v>
      </c>
      <c r="D63" s="7">
        <v>18</v>
      </c>
      <c r="E63" s="7">
        <v>19</v>
      </c>
      <c r="F63" s="7"/>
      <c r="G63" s="7"/>
      <c r="H63" s="10" t="s">
        <v>134</v>
      </c>
    </row>
    <row r="64" spans="1:11" x14ac:dyDescent="0.3">
      <c r="A64" s="1"/>
      <c r="B64" s="9"/>
      <c r="C64" s="7"/>
      <c r="D64" s="7"/>
      <c r="E64" s="7"/>
      <c r="F64" s="7"/>
      <c r="G64" s="7"/>
      <c r="H64" s="10"/>
    </row>
    <row r="65" spans="1:10" x14ac:dyDescent="0.3">
      <c r="A65" s="1"/>
      <c r="B65" s="9"/>
      <c r="C65" s="7"/>
      <c r="D65" s="7"/>
      <c r="E65" s="7"/>
      <c r="F65" s="7"/>
      <c r="G65" s="7"/>
      <c r="H65" s="10"/>
    </row>
    <row r="66" spans="1:10" x14ac:dyDescent="0.3">
      <c r="A66" s="1"/>
      <c r="B66" s="9"/>
      <c r="C66" s="7"/>
      <c r="D66" s="7"/>
      <c r="E66" s="7"/>
      <c r="F66" s="7"/>
      <c r="G66" s="7"/>
      <c r="H66" s="10"/>
    </row>
    <row r="67" spans="1:10" x14ac:dyDescent="0.3">
      <c r="A67" s="1"/>
      <c r="B67" s="9"/>
      <c r="C67" s="7"/>
      <c r="D67" s="7"/>
      <c r="E67" s="7"/>
      <c r="F67" s="7"/>
      <c r="G67" s="7"/>
      <c r="H67" s="10"/>
    </row>
    <row r="68" spans="1:10" x14ac:dyDescent="0.3">
      <c r="A68" s="1"/>
      <c r="B68" s="9"/>
      <c r="C68" s="7"/>
      <c r="D68" s="7"/>
      <c r="E68" s="7"/>
      <c r="F68" s="7"/>
      <c r="G68" s="7"/>
      <c r="H68" s="10"/>
    </row>
    <row r="69" spans="1:10" x14ac:dyDescent="0.3">
      <c r="A69" s="1"/>
      <c r="B69" s="9"/>
      <c r="C69" s="7"/>
      <c r="D69" s="7"/>
      <c r="E69" s="7"/>
      <c r="F69" s="7"/>
      <c r="G69" s="7"/>
      <c r="H69" s="10"/>
    </row>
    <row r="70" spans="1:10" x14ac:dyDescent="0.3">
      <c r="A70" s="1"/>
      <c r="B70" s="9"/>
      <c r="C70" s="7"/>
      <c r="D70" s="7"/>
      <c r="E70" s="7"/>
      <c r="F70" s="7"/>
      <c r="G70" s="7"/>
      <c r="H70" s="10"/>
    </row>
    <row r="71" spans="1:10" ht="14.5" thickBot="1" x14ac:dyDescent="0.35">
      <c r="A71" s="1"/>
      <c r="B71" s="11">
        <f t="shared" ref="B71:E71" si="2">SUM(B62:B70)</f>
        <v>15</v>
      </c>
      <c r="C71" s="12">
        <f t="shared" si="2"/>
        <v>17</v>
      </c>
      <c r="D71" s="12">
        <f t="shared" si="2"/>
        <v>18</v>
      </c>
      <c r="E71" s="12">
        <f t="shared" si="2"/>
        <v>19</v>
      </c>
      <c r="F71" s="12">
        <f>SUM(F62:F70)</f>
        <v>600</v>
      </c>
      <c r="G71" s="6"/>
      <c r="H71" s="88" t="s">
        <v>14</v>
      </c>
    </row>
    <row r="72" spans="1:10" x14ac:dyDescent="0.3">
      <c r="A72" s="1"/>
      <c r="B72" s="4"/>
      <c r="C72" s="4"/>
      <c r="D72" s="4"/>
      <c r="E72" s="4"/>
      <c r="F72" s="4"/>
      <c r="G72" s="1"/>
    </row>
    <row r="73" spans="1:10" x14ac:dyDescent="0.3">
      <c r="A73" s="1"/>
      <c r="B73" s="4"/>
      <c r="C73" s="4"/>
      <c r="D73" s="4"/>
      <c r="E73" s="4"/>
      <c r="F73" s="4"/>
      <c r="G73" s="1"/>
    </row>
    <row r="75" spans="1:10" x14ac:dyDescent="0.3">
      <c r="B75" s="1"/>
      <c r="C75" s="70"/>
      <c r="D75" s="70"/>
      <c r="E75" s="73" t="s">
        <v>60</v>
      </c>
      <c r="F75" s="1"/>
      <c r="G75" s="1"/>
      <c r="H75" s="1"/>
    </row>
    <row r="76" spans="1:10" ht="14.5" thickBot="1" x14ac:dyDescent="0.35">
      <c r="B76" s="1"/>
      <c r="C76" s="1"/>
      <c r="D76" s="1"/>
      <c r="E76" s="1"/>
      <c r="F76" s="1"/>
      <c r="G76" s="1"/>
      <c r="H76" s="1"/>
    </row>
    <row r="77" spans="1:10" x14ac:dyDescent="0.3">
      <c r="B77" s="83"/>
      <c r="C77" s="84" t="s">
        <v>61</v>
      </c>
      <c r="D77" s="85"/>
      <c r="E77" s="89"/>
      <c r="F77" s="84"/>
      <c r="G77" s="84" t="s">
        <v>62</v>
      </c>
      <c r="H77" s="84"/>
      <c r="I77" s="90"/>
      <c r="J77" s="91"/>
    </row>
    <row r="78" spans="1:10" x14ac:dyDescent="0.3">
      <c r="B78" s="9" t="s">
        <v>72</v>
      </c>
      <c r="C78" s="7" t="s">
        <v>71</v>
      </c>
      <c r="D78" s="7" t="s">
        <v>70</v>
      </c>
      <c r="E78" s="16" t="s">
        <v>69</v>
      </c>
      <c r="F78" s="16" t="s">
        <v>68</v>
      </c>
      <c r="G78" s="16" t="s">
        <v>67</v>
      </c>
      <c r="H78" s="16" t="s">
        <v>66</v>
      </c>
      <c r="I78" s="17" t="s">
        <v>56</v>
      </c>
      <c r="J78" s="10"/>
    </row>
    <row r="79" spans="1:10" x14ac:dyDescent="0.3">
      <c r="B79" s="47">
        <f>+C52/50</f>
        <v>279.8</v>
      </c>
      <c r="C79" s="34">
        <f>C52/45</f>
        <v>310.88888888888891</v>
      </c>
      <c r="D79" s="34">
        <f>C52/40</f>
        <v>349.75</v>
      </c>
      <c r="E79" s="34">
        <f>B52/35</f>
        <v>363.98571428571427</v>
      </c>
      <c r="F79" s="34">
        <f>B52/30</f>
        <v>424.65</v>
      </c>
      <c r="G79" s="34">
        <f>B52/25</f>
        <v>509.58</v>
      </c>
      <c r="H79" s="34">
        <f>B52/20</f>
        <v>636.97500000000002</v>
      </c>
      <c r="I79" s="35">
        <f>B52/15</f>
        <v>849.3</v>
      </c>
      <c r="J79" s="10" t="s">
        <v>130</v>
      </c>
    </row>
    <row r="80" spans="1:10" x14ac:dyDescent="0.3">
      <c r="B80" s="47">
        <f>F71/50</f>
        <v>12</v>
      </c>
      <c r="C80" s="34">
        <f>F71/45</f>
        <v>13.333333333333334</v>
      </c>
      <c r="D80" s="34">
        <f>F71/40</f>
        <v>15</v>
      </c>
      <c r="E80" s="34">
        <f>F71/35</f>
        <v>17.142857142857142</v>
      </c>
      <c r="F80" s="34">
        <f>F71/30</f>
        <v>20</v>
      </c>
      <c r="G80" s="34">
        <f>F71/25</f>
        <v>24</v>
      </c>
      <c r="H80" s="34">
        <f>F71/20</f>
        <v>30</v>
      </c>
      <c r="I80" s="35">
        <f>F71/15</f>
        <v>40</v>
      </c>
      <c r="J80" s="10" t="s">
        <v>63</v>
      </c>
    </row>
    <row r="81" spans="2:10" x14ac:dyDescent="0.3">
      <c r="B81" s="47">
        <f>B71</f>
        <v>15</v>
      </c>
      <c r="C81" s="34">
        <f>B71</f>
        <v>15</v>
      </c>
      <c r="D81" s="34">
        <f>B71</f>
        <v>15</v>
      </c>
      <c r="E81" s="34">
        <f>C71</f>
        <v>17</v>
      </c>
      <c r="F81" s="34">
        <f>C71</f>
        <v>17</v>
      </c>
      <c r="G81" s="34">
        <f>D71</f>
        <v>18</v>
      </c>
      <c r="H81" s="34">
        <f>D71</f>
        <v>18</v>
      </c>
      <c r="I81" s="35">
        <f>E71</f>
        <v>19</v>
      </c>
      <c r="J81" s="10" t="s">
        <v>64</v>
      </c>
    </row>
    <row r="82" spans="2:10" x14ac:dyDescent="0.3">
      <c r="B82" s="47"/>
      <c r="C82" s="34"/>
      <c r="D82" s="34"/>
      <c r="E82" s="34"/>
      <c r="F82" s="34"/>
      <c r="G82" s="34"/>
      <c r="H82" s="34"/>
      <c r="I82" s="35"/>
      <c r="J82" s="10"/>
    </row>
    <row r="83" spans="2:10" ht="14.5" thickBot="1" x14ac:dyDescent="0.35">
      <c r="B83" s="48">
        <f t="shared" ref="B83:H83" si="3">SUM(B79:B82)</f>
        <v>306.8</v>
      </c>
      <c r="C83" s="49">
        <f t="shared" si="3"/>
        <v>339.22222222222223</v>
      </c>
      <c r="D83" s="49">
        <f t="shared" si="3"/>
        <v>379.75</v>
      </c>
      <c r="E83" s="49">
        <f t="shared" si="3"/>
        <v>398.12857142857143</v>
      </c>
      <c r="F83" s="49">
        <f t="shared" si="3"/>
        <v>461.65</v>
      </c>
      <c r="G83" s="49">
        <f t="shared" si="3"/>
        <v>551.57999999999993</v>
      </c>
      <c r="H83" s="49">
        <f t="shared" si="3"/>
        <v>684.97500000000002</v>
      </c>
      <c r="I83" s="49">
        <f>SUM(I79:I82)</f>
        <v>908.3</v>
      </c>
      <c r="J83" s="14" t="s">
        <v>65</v>
      </c>
    </row>
    <row r="84" spans="2:10" x14ac:dyDescent="0.3">
      <c r="B84" s="1"/>
      <c r="C84" s="1"/>
      <c r="D84" s="1"/>
      <c r="E84" s="1"/>
      <c r="F84" s="1"/>
      <c r="G84" s="1"/>
      <c r="H84" s="1"/>
    </row>
    <row r="85" spans="2:10" x14ac:dyDescent="0.3">
      <c r="B85" s="1"/>
      <c r="C85" s="1"/>
      <c r="D85" s="1"/>
      <c r="E85" s="1"/>
      <c r="F85" s="1"/>
      <c r="G85" s="1"/>
      <c r="H85" s="1"/>
    </row>
    <row r="86" spans="2:10" ht="15.5" x14ac:dyDescent="0.35">
      <c r="B86" s="55" t="s">
        <v>73</v>
      </c>
      <c r="C86" s="1"/>
      <c r="D86" s="1"/>
      <c r="E86" s="73" t="s">
        <v>74</v>
      </c>
      <c r="F86" s="1"/>
      <c r="G86" s="1"/>
      <c r="H86" s="1"/>
    </row>
    <row r="87" spans="2:10" x14ac:dyDescent="0.3">
      <c r="B87" s="1"/>
      <c r="C87" s="1"/>
      <c r="D87" s="1"/>
      <c r="E87" s="1"/>
      <c r="F87" s="1"/>
      <c r="G87" s="1"/>
      <c r="H87" s="1"/>
    </row>
    <row r="88" spans="2:10" x14ac:dyDescent="0.3">
      <c r="B88" s="1"/>
      <c r="C88" s="31"/>
      <c r="D88" s="32"/>
      <c r="E88" s="32"/>
      <c r="F88" s="27" t="s">
        <v>53</v>
      </c>
      <c r="G88" s="1"/>
    </row>
    <row r="89" spans="2:10" x14ac:dyDescent="0.3">
      <c r="B89" s="1"/>
      <c r="C89" s="7" t="s">
        <v>59</v>
      </c>
      <c r="D89" s="7" t="s">
        <v>58</v>
      </c>
      <c r="E89" s="7" t="s">
        <v>57</v>
      </c>
      <c r="F89" s="7" t="s">
        <v>56</v>
      </c>
      <c r="G89" s="7" t="s">
        <v>55</v>
      </c>
      <c r="H89" s="7" t="s">
        <v>75</v>
      </c>
      <c r="I89" s="33" t="s">
        <v>19</v>
      </c>
    </row>
    <row r="90" spans="2:10" x14ac:dyDescent="0.3">
      <c r="B90" s="1"/>
      <c r="C90" s="7"/>
      <c r="D90" s="7"/>
      <c r="E90" s="7"/>
      <c r="F90" s="7"/>
      <c r="G90" s="7">
        <v>800</v>
      </c>
      <c r="H90" s="7"/>
      <c r="I90" s="8" t="s">
        <v>131</v>
      </c>
    </row>
    <row r="91" spans="2:10" x14ac:dyDescent="0.3">
      <c r="B91" s="1"/>
      <c r="C91" s="7">
        <v>25</v>
      </c>
      <c r="D91" s="7">
        <v>25</v>
      </c>
      <c r="E91" s="7">
        <v>25</v>
      </c>
      <c r="F91" s="7">
        <v>25</v>
      </c>
      <c r="G91" s="7"/>
      <c r="H91" s="7"/>
      <c r="I91" s="8" t="s">
        <v>132</v>
      </c>
    </row>
    <row r="92" spans="2:10" x14ac:dyDescent="0.3">
      <c r="B92" s="1"/>
      <c r="C92" s="7"/>
      <c r="D92" s="7"/>
      <c r="E92" s="7"/>
      <c r="F92" s="7"/>
      <c r="G92" s="7"/>
      <c r="H92" s="7"/>
      <c r="I92" s="8"/>
    </row>
    <row r="93" spans="2:10" x14ac:dyDescent="0.3">
      <c r="B93" s="1"/>
      <c r="C93" s="7"/>
      <c r="D93" s="7"/>
      <c r="E93" s="7"/>
      <c r="F93" s="7"/>
      <c r="G93" s="7"/>
      <c r="H93" s="7"/>
      <c r="I93" s="8"/>
    </row>
    <row r="94" spans="2:10" x14ac:dyDescent="0.3">
      <c r="B94" s="1"/>
      <c r="C94" s="7"/>
      <c r="D94" s="7"/>
      <c r="E94" s="7"/>
      <c r="F94" s="7"/>
      <c r="G94" s="7"/>
      <c r="H94" s="7"/>
      <c r="I94" s="8"/>
    </row>
    <row r="95" spans="2:10" x14ac:dyDescent="0.3">
      <c r="B95" s="1"/>
      <c r="C95" s="7"/>
      <c r="D95" s="7"/>
      <c r="E95" s="7"/>
      <c r="F95" s="7"/>
      <c r="G95" s="7"/>
      <c r="H95" s="7"/>
      <c r="I95" s="8"/>
    </row>
    <row r="96" spans="2:10" x14ac:dyDescent="0.3">
      <c r="B96" s="1"/>
      <c r="C96" s="7"/>
      <c r="D96" s="7"/>
      <c r="E96" s="7"/>
      <c r="F96" s="7"/>
      <c r="G96" s="7"/>
      <c r="H96" s="7"/>
      <c r="I96" s="8"/>
    </row>
    <row r="97" spans="2:9" x14ac:dyDescent="0.3">
      <c r="B97" s="1"/>
      <c r="C97" s="7"/>
      <c r="D97" s="7"/>
      <c r="E97" s="7"/>
      <c r="F97" s="7"/>
      <c r="G97" s="7"/>
      <c r="H97" s="7"/>
      <c r="I97" s="8"/>
    </row>
    <row r="98" spans="2:9" x14ac:dyDescent="0.3">
      <c r="B98" s="1"/>
      <c r="C98" s="7"/>
      <c r="D98" s="7"/>
      <c r="E98" s="7"/>
      <c r="F98" s="7"/>
      <c r="G98" s="7"/>
      <c r="H98" s="7"/>
      <c r="I98" s="8"/>
    </row>
    <row r="99" spans="2:9" x14ac:dyDescent="0.3">
      <c r="B99" s="1"/>
      <c r="C99" s="7">
        <f t="shared" ref="C99" si="4">SUM(C90:C98)</f>
        <v>25</v>
      </c>
      <c r="D99" s="7">
        <f t="shared" ref="D99" si="5">SUM(D90:D98)</f>
        <v>25</v>
      </c>
      <c r="E99" s="7">
        <f t="shared" ref="E99" si="6">SUM(E90:E98)</f>
        <v>25</v>
      </c>
      <c r="F99" s="7">
        <f t="shared" ref="F99" si="7">SUM(F90:F98)</f>
        <v>25</v>
      </c>
      <c r="G99" s="7">
        <f>SUM(G90:G98)</f>
        <v>800</v>
      </c>
      <c r="H99" s="1"/>
      <c r="I99" t="s">
        <v>14</v>
      </c>
    </row>
    <row r="100" spans="2:9" x14ac:dyDescent="0.3">
      <c r="B100" s="1"/>
      <c r="C100" s="1"/>
      <c r="D100" s="1"/>
      <c r="E100" s="1"/>
      <c r="F100" s="1"/>
      <c r="G100" s="1"/>
      <c r="H100" s="1"/>
    </row>
    <row r="101" spans="2:9" x14ac:dyDescent="0.3">
      <c r="B101" s="1"/>
      <c r="C101" s="1"/>
      <c r="D101" s="1"/>
      <c r="E101" s="1"/>
      <c r="F101" s="1"/>
      <c r="G101" s="1"/>
      <c r="H101" s="1"/>
    </row>
    <row r="102" spans="2:9" ht="15.5" x14ac:dyDescent="0.35">
      <c r="B102" s="55" t="s">
        <v>76</v>
      </c>
      <c r="C102" s="73" t="s">
        <v>154</v>
      </c>
      <c r="D102" s="70"/>
      <c r="E102" s="73" t="s">
        <v>77</v>
      </c>
      <c r="F102" s="1"/>
      <c r="G102" s="1"/>
      <c r="H102" s="1"/>
    </row>
    <row r="103" spans="2:9" x14ac:dyDescent="0.3">
      <c r="B103" s="1"/>
      <c r="C103" s="1"/>
      <c r="D103" s="1"/>
      <c r="E103" s="1"/>
      <c r="F103" s="1"/>
      <c r="G103" s="1"/>
      <c r="H103" s="1"/>
    </row>
    <row r="104" spans="2:9" x14ac:dyDescent="0.3">
      <c r="B104" s="1"/>
      <c r="C104" s="7" t="s">
        <v>81</v>
      </c>
      <c r="D104" s="7" t="s">
        <v>80</v>
      </c>
      <c r="E104" s="7" t="s">
        <v>79</v>
      </c>
      <c r="F104" s="7" t="s">
        <v>78</v>
      </c>
      <c r="G104" s="1"/>
      <c r="H104" s="1"/>
    </row>
    <row r="105" spans="2:9" x14ac:dyDescent="0.3">
      <c r="B105" s="1"/>
      <c r="C105" s="7"/>
      <c r="D105" s="7">
        <v>12</v>
      </c>
      <c r="E105" s="7"/>
      <c r="F105" s="7" t="s">
        <v>127</v>
      </c>
      <c r="G105" s="1"/>
      <c r="H105" s="1"/>
    </row>
    <row r="106" spans="2:9" x14ac:dyDescent="0.3">
      <c r="B106" s="1"/>
      <c r="C106" s="7"/>
      <c r="D106" s="7">
        <v>8</v>
      </c>
      <c r="E106" s="7"/>
      <c r="F106" s="7" t="s">
        <v>128</v>
      </c>
      <c r="G106" s="1"/>
      <c r="H106" s="1"/>
    </row>
    <row r="107" spans="2:9" x14ac:dyDescent="0.3">
      <c r="B107" s="1"/>
      <c r="C107" s="7"/>
      <c r="D107" s="7">
        <v>19</v>
      </c>
      <c r="E107" s="7"/>
      <c r="F107" s="7" t="s">
        <v>129</v>
      </c>
      <c r="G107" s="1"/>
      <c r="H107" s="1"/>
    </row>
    <row r="108" spans="2:9" x14ac:dyDescent="0.3">
      <c r="B108" s="1"/>
      <c r="C108" s="7">
        <v>400</v>
      </c>
      <c r="D108" s="7"/>
      <c r="E108" s="7"/>
      <c r="F108" s="7" t="s">
        <v>127</v>
      </c>
      <c r="G108" s="1"/>
      <c r="H108" s="1"/>
    </row>
    <row r="109" spans="2:9" x14ac:dyDescent="0.3">
      <c r="B109" s="1"/>
      <c r="C109" s="7"/>
      <c r="D109" s="7"/>
      <c r="E109" s="7"/>
      <c r="F109" s="7"/>
      <c r="G109" s="1"/>
      <c r="H109" s="1"/>
    </row>
    <row r="110" spans="2:9" x14ac:dyDescent="0.3">
      <c r="B110" s="1"/>
      <c r="C110" s="7"/>
      <c r="D110" s="7"/>
      <c r="E110" s="7"/>
      <c r="F110" s="7"/>
      <c r="G110" s="1"/>
      <c r="H110" s="1"/>
    </row>
    <row r="111" spans="2:9" x14ac:dyDescent="0.3">
      <c r="B111" s="1"/>
      <c r="C111" s="7"/>
      <c r="D111" s="7"/>
      <c r="E111" s="7"/>
      <c r="F111" s="7"/>
      <c r="G111" s="1"/>
      <c r="H111" s="1"/>
    </row>
    <row r="112" spans="2:9" x14ac:dyDescent="0.3">
      <c r="B112" s="1"/>
      <c r="C112" s="7"/>
      <c r="D112" s="7"/>
      <c r="E112" s="7"/>
      <c r="F112" s="7"/>
      <c r="G112" s="1"/>
      <c r="H112" s="1"/>
    </row>
    <row r="113" spans="2:8" x14ac:dyDescent="0.3">
      <c r="B113" s="1"/>
      <c r="C113" s="7"/>
      <c r="D113" s="7"/>
      <c r="E113" s="7"/>
      <c r="F113" s="7" t="s">
        <v>152</v>
      </c>
      <c r="G113" s="1"/>
      <c r="H113" s="1"/>
    </row>
    <row r="114" spans="2:8" x14ac:dyDescent="0.3">
      <c r="B114" s="1"/>
      <c r="C114" s="7"/>
      <c r="D114" s="7"/>
      <c r="E114" s="7"/>
      <c r="F114" s="7" t="s">
        <v>153</v>
      </c>
      <c r="G114" s="1"/>
      <c r="H114" s="1"/>
    </row>
    <row r="115" spans="2:8" x14ac:dyDescent="0.3">
      <c r="B115" s="1"/>
      <c r="C115" s="7"/>
      <c r="D115" s="7"/>
      <c r="E115" s="7"/>
      <c r="F115" s="7" t="s">
        <v>138</v>
      </c>
      <c r="G115" s="1"/>
      <c r="H115" s="1"/>
    </row>
    <row r="116" spans="2:8" x14ac:dyDescent="0.3">
      <c r="B116" s="1"/>
      <c r="C116" s="7"/>
      <c r="D116" s="7"/>
      <c r="E116" s="7"/>
      <c r="F116" s="7" t="s">
        <v>139</v>
      </c>
      <c r="G116" s="1"/>
      <c r="H116" s="1"/>
    </row>
    <row r="117" spans="2:8" x14ac:dyDescent="0.3">
      <c r="B117" s="1"/>
      <c r="C117" s="7"/>
      <c r="D117" s="7"/>
      <c r="E117" s="7"/>
      <c r="F117" s="7" t="s">
        <v>140</v>
      </c>
      <c r="G117" s="1"/>
      <c r="H117" s="1"/>
    </row>
    <row r="118" spans="2:8" x14ac:dyDescent="0.3">
      <c r="B118" s="1"/>
      <c r="C118" s="7"/>
      <c r="D118" s="7"/>
      <c r="E118" s="7"/>
      <c r="F118" s="7" t="s">
        <v>141</v>
      </c>
      <c r="G118" s="1" t="s">
        <v>142</v>
      </c>
      <c r="H118" s="1"/>
    </row>
    <row r="119" spans="2:8" x14ac:dyDescent="0.3">
      <c r="B119" s="1"/>
      <c r="C119" s="7"/>
      <c r="D119" s="7"/>
      <c r="E119" s="7"/>
      <c r="F119" s="7"/>
      <c r="G119" s="1"/>
      <c r="H119" s="1"/>
    </row>
    <row r="120" spans="2:8" x14ac:dyDescent="0.3">
      <c r="B120" s="1"/>
      <c r="C120" s="7"/>
      <c r="D120" s="7"/>
      <c r="E120" s="7"/>
      <c r="F120" s="7"/>
      <c r="G120" s="1"/>
      <c r="H120" s="1"/>
    </row>
    <row r="121" spans="2:8" x14ac:dyDescent="0.3">
      <c r="B121" s="1"/>
      <c r="C121" s="7">
        <f>SUM(C105:C120)</f>
        <v>400</v>
      </c>
      <c r="D121" s="7">
        <f>SUM(D105:D120)</f>
        <v>39</v>
      </c>
      <c r="E121" s="7"/>
      <c r="F121" s="7" t="s">
        <v>82</v>
      </c>
      <c r="G121" s="1"/>
      <c r="H121" s="1"/>
    </row>
    <row r="122" spans="2:8" x14ac:dyDescent="0.3">
      <c r="B122" s="1"/>
      <c r="C122" s="4"/>
      <c r="D122" s="4"/>
      <c r="E122" s="4"/>
      <c r="F122" s="4"/>
      <c r="G122" s="1"/>
      <c r="H122" s="1"/>
    </row>
    <row r="123" spans="2:8" x14ac:dyDescent="0.3">
      <c r="B123" s="1"/>
      <c r="C123" s="1"/>
      <c r="D123" s="1"/>
      <c r="E123" s="1"/>
      <c r="F123" s="1"/>
      <c r="G123" s="1"/>
      <c r="H123" s="1"/>
    </row>
    <row r="124" spans="2:8" ht="15.5" x14ac:dyDescent="0.35">
      <c r="C124" s="55" t="s">
        <v>110</v>
      </c>
      <c r="D124" s="70"/>
      <c r="E124" s="70"/>
      <c r="F124" s="73" t="s">
        <v>83</v>
      </c>
      <c r="G124" s="1"/>
      <c r="H124" s="1"/>
    </row>
    <row r="125" spans="2:8" x14ac:dyDescent="0.3">
      <c r="C125" s="7" t="s">
        <v>84</v>
      </c>
      <c r="D125" s="7" t="s">
        <v>85</v>
      </c>
      <c r="E125" s="7" t="s">
        <v>86</v>
      </c>
      <c r="F125" s="1"/>
      <c r="G125" s="1"/>
      <c r="H125" s="1"/>
    </row>
    <row r="126" spans="2:8" x14ac:dyDescent="0.3">
      <c r="B126" s="1"/>
      <c r="C126" s="7">
        <v>5</v>
      </c>
      <c r="D126" s="7">
        <f>G5</f>
        <v>8</v>
      </c>
      <c r="E126" s="7">
        <f>D126*C126</f>
        <v>40</v>
      </c>
      <c r="G126" s="67" t="s">
        <v>143</v>
      </c>
      <c r="H126" s="1"/>
    </row>
    <row r="127" spans="2:8" x14ac:dyDescent="0.3">
      <c r="B127" s="1"/>
      <c r="C127" s="4"/>
      <c r="D127" s="4"/>
      <c r="E127" s="4"/>
      <c r="G127" s="67"/>
      <c r="H127" s="1"/>
    </row>
    <row r="128" spans="2:8" x14ac:dyDescent="0.3">
      <c r="B128" s="1"/>
      <c r="C128" s="1"/>
      <c r="D128" s="1"/>
      <c r="E128" s="1"/>
      <c r="F128" s="1"/>
      <c r="G128" s="1"/>
      <c r="H128" s="1"/>
    </row>
    <row r="129" spans="2:12" ht="15.5" x14ac:dyDescent="0.35">
      <c r="C129" s="68" t="s">
        <v>87</v>
      </c>
      <c r="D129" s="1"/>
      <c r="E129" s="73" t="s">
        <v>144</v>
      </c>
      <c r="F129" s="1"/>
      <c r="G129" s="1"/>
      <c r="I129" s="68" t="s">
        <v>146</v>
      </c>
      <c r="J129" s="1"/>
      <c r="L129" s="73" t="s">
        <v>88</v>
      </c>
    </row>
    <row r="130" spans="2:12" ht="14.5" thickBot="1" x14ac:dyDescent="0.3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3">
      <c r="B131" s="1"/>
      <c r="C131" s="39">
        <f>K20</f>
        <v>290</v>
      </c>
      <c r="D131" s="36"/>
      <c r="E131" s="2"/>
      <c r="F131" s="3" t="s">
        <v>89</v>
      </c>
      <c r="G131" s="1"/>
      <c r="H131" s="1"/>
      <c r="I131" s="39">
        <f>P20</f>
        <v>0</v>
      </c>
      <c r="J131" s="36"/>
      <c r="K131" s="2"/>
      <c r="L131" s="3" t="s">
        <v>89</v>
      </c>
    </row>
    <row r="132" spans="2:12" x14ac:dyDescent="0.3">
      <c r="B132" s="1"/>
      <c r="C132" s="40">
        <f>I20</f>
        <v>75</v>
      </c>
      <c r="D132" s="5"/>
      <c r="E132" s="4"/>
      <c r="F132" s="37" t="s">
        <v>90</v>
      </c>
      <c r="G132" s="1"/>
      <c r="H132" s="1"/>
      <c r="I132" s="40">
        <f>N20</f>
        <v>0</v>
      </c>
      <c r="J132" s="5"/>
      <c r="K132" s="4"/>
      <c r="L132" s="37" t="s">
        <v>90</v>
      </c>
    </row>
    <row r="133" spans="2:12" x14ac:dyDescent="0.3">
      <c r="B133" s="1"/>
      <c r="C133" s="40">
        <f>G5*150</f>
        <v>1200</v>
      </c>
      <c r="D133" s="4" t="s">
        <v>93</v>
      </c>
      <c r="E133" s="4" t="s">
        <v>92</v>
      </c>
      <c r="F133" s="37" t="s">
        <v>91</v>
      </c>
      <c r="G133" s="1"/>
      <c r="H133" s="1"/>
      <c r="I133" s="40"/>
      <c r="J133" s="4"/>
      <c r="K133" s="4"/>
      <c r="L133" s="37"/>
    </row>
    <row r="134" spans="2:12" x14ac:dyDescent="0.3">
      <c r="B134" s="1"/>
      <c r="C134" s="40">
        <f>(J35+K35)</f>
        <v>845</v>
      </c>
      <c r="D134" s="4" t="s">
        <v>93</v>
      </c>
      <c r="E134" s="4" t="s">
        <v>92</v>
      </c>
      <c r="F134" s="37" t="s">
        <v>17</v>
      </c>
      <c r="G134" s="1"/>
      <c r="H134" s="1"/>
      <c r="I134" s="40">
        <f>(O35+P35)</f>
        <v>0</v>
      </c>
      <c r="J134" s="4" t="s">
        <v>93</v>
      </c>
      <c r="K134" s="4" t="s">
        <v>92</v>
      </c>
      <c r="L134" s="37" t="s">
        <v>17</v>
      </c>
    </row>
    <row r="135" spans="2:12" x14ac:dyDescent="0.3">
      <c r="B135" s="1"/>
      <c r="C135" s="40">
        <f>G5*40</f>
        <v>320</v>
      </c>
      <c r="D135" s="4" t="s">
        <v>93</v>
      </c>
      <c r="E135" s="4" t="s">
        <v>92</v>
      </c>
      <c r="F135" s="37" t="s">
        <v>49</v>
      </c>
      <c r="G135" s="1"/>
      <c r="H135" s="1"/>
      <c r="I135" s="40">
        <f>M5*40</f>
        <v>0</v>
      </c>
      <c r="J135" s="4" t="s">
        <v>93</v>
      </c>
      <c r="K135" s="4" t="s">
        <v>92</v>
      </c>
      <c r="L135" s="37" t="s">
        <v>49</v>
      </c>
    </row>
    <row r="136" spans="2:12" x14ac:dyDescent="0.3">
      <c r="B136" s="1"/>
      <c r="C136" s="40"/>
      <c r="D136" s="4"/>
      <c r="E136" s="4"/>
      <c r="F136" s="37" t="s">
        <v>94</v>
      </c>
      <c r="G136" s="1"/>
      <c r="H136" s="1"/>
      <c r="I136" s="40"/>
      <c r="J136" s="4"/>
      <c r="K136" s="4"/>
      <c r="L136" s="37" t="s">
        <v>94</v>
      </c>
    </row>
    <row r="137" spans="2:12" x14ac:dyDescent="0.3">
      <c r="B137" s="1"/>
      <c r="C137" s="40">
        <f>G5*2.5</f>
        <v>20</v>
      </c>
      <c r="D137" s="4"/>
      <c r="E137" s="4" t="s">
        <v>92</v>
      </c>
      <c r="F137" s="37" t="s">
        <v>95</v>
      </c>
      <c r="G137" s="1"/>
      <c r="H137" s="1"/>
      <c r="I137" s="40">
        <f>M5*2.5</f>
        <v>0</v>
      </c>
      <c r="J137" s="4"/>
      <c r="K137" s="4" t="s">
        <v>92</v>
      </c>
      <c r="L137" s="37" t="s">
        <v>95</v>
      </c>
    </row>
    <row r="138" spans="2:12" x14ac:dyDescent="0.3">
      <c r="B138" s="1"/>
      <c r="C138" s="40"/>
      <c r="D138" s="4"/>
      <c r="E138" s="4"/>
      <c r="F138" s="37" t="s">
        <v>96</v>
      </c>
      <c r="G138" s="1"/>
      <c r="H138" s="1"/>
      <c r="I138" s="40"/>
      <c r="J138" s="4"/>
      <c r="K138" s="4"/>
      <c r="L138" s="37" t="s">
        <v>96</v>
      </c>
    </row>
    <row r="139" spans="2:12" x14ac:dyDescent="0.3">
      <c r="B139" s="1"/>
      <c r="C139" s="40"/>
      <c r="D139" s="4"/>
      <c r="E139" s="4"/>
      <c r="F139" s="37"/>
      <c r="G139" s="1"/>
      <c r="H139" s="1"/>
      <c r="I139" s="40"/>
      <c r="J139" s="4"/>
      <c r="K139" s="4"/>
      <c r="L139" s="37"/>
    </row>
    <row r="140" spans="2:12" ht="14.5" thickBot="1" x14ac:dyDescent="0.35">
      <c r="B140" s="1"/>
      <c r="C140" s="41">
        <f>SUM(C131:C139)</f>
        <v>2750</v>
      </c>
      <c r="D140" s="6"/>
      <c r="E140" s="6"/>
      <c r="F140" s="38" t="s">
        <v>14</v>
      </c>
      <c r="G140" s="1"/>
      <c r="H140" s="1"/>
      <c r="I140" s="41">
        <f>SUM(I131:I139)</f>
        <v>0</v>
      </c>
      <c r="J140" s="6"/>
      <c r="K140" s="6"/>
      <c r="L140" s="38" t="s">
        <v>14</v>
      </c>
    </row>
    <row r="141" spans="2:12" x14ac:dyDescent="0.3">
      <c r="B141" s="1"/>
      <c r="C141" s="1"/>
      <c r="D141" s="1"/>
      <c r="E141" s="1"/>
      <c r="F141" s="1"/>
      <c r="G141" s="1"/>
      <c r="H141" s="1"/>
    </row>
    <row r="142" spans="2:12" x14ac:dyDescent="0.3">
      <c r="B142" s="1"/>
      <c r="C142" s="1"/>
      <c r="D142" s="67" t="s">
        <v>125</v>
      </c>
      <c r="E142" s="1"/>
      <c r="F142" s="1"/>
      <c r="G142" s="1"/>
      <c r="H142" s="1"/>
      <c r="I142" s="1"/>
      <c r="J142" s="67" t="s">
        <v>145</v>
      </c>
    </row>
    <row r="143" spans="2:12" x14ac:dyDescent="0.3">
      <c r="B143" s="1"/>
      <c r="C143" s="1"/>
      <c r="D143" s="67" t="s">
        <v>97</v>
      </c>
      <c r="E143" s="1"/>
      <c r="F143" s="1"/>
      <c r="G143" s="1"/>
      <c r="H143" s="1"/>
      <c r="I143" s="1"/>
      <c r="J143" s="67" t="s">
        <v>126</v>
      </c>
    </row>
    <row r="144" spans="2:12" x14ac:dyDescent="0.3">
      <c r="B144" s="1"/>
      <c r="C144" s="1"/>
      <c r="D144" s="67" t="s">
        <v>126</v>
      </c>
      <c r="E144" s="1"/>
      <c r="F144" s="1"/>
      <c r="G144" s="1"/>
      <c r="H144" s="1"/>
      <c r="I144" s="1"/>
      <c r="J144" s="69" t="s">
        <v>98</v>
      </c>
    </row>
    <row r="145" spans="2:11" x14ac:dyDescent="0.3">
      <c r="B145" s="1"/>
      <c r="C145" s="1"/>
      <c r="D145" s="69" t="s">
        <v>98</v>
      </c>
      <c r="E145" s="1"/>
      <c r="F145" s="1"/>
      <c r="G145" s="1"/>
      <c r="H145" s="1"/>
      <c r="I145" s="1"/>
      <c r="J145" s="67" t="s">
        <v>101</v>
      </c>
      <c r="K145" s="33"/>
    </row>
    <row r="146" spans="2:11" x14ac:dyDescent="0.3">
      <c r="B146" s="1"/>
      <c r="C146" s="1"/>
      <c r="F146" s="1"/>
      <c r="G146" s="1"/>
      <c r="H146" s="1"/>
    </row>
    <row r="147" spans="2:11" x14ac:dyDescent="0.3">
      <c r="B147" s="1"/>
      <c r="C147" s="1"/>
      <c r="D147" s="1"/>
      <c r="E147" s="1"/>
      <c r="F147" s="1"/>
      <c r="G147" s="1"/>
      <c r="H147" s="1"/>
    </row>
    <row r="148" spans="2:11" x14ac:dyDescent="0.3">
      <c r="B148" s="1"/>
      <c r="C148" s="1"/>
      <c r="D148" s="1"/>
      <c r="E148" s="1"/>
      <c r="F148" s="1"/>
      <c r="G148" s="1"/>
      <c r="H148" s="1"/>
    </row>
    <row r="149" spans="2:11" x14ac:dyDescent="0.3">
      <c r="B149" s="1"/>
      <c r="C149" s="70"/>
      <c r="D149" s="70"/>
      <c r="E149" s="73" t="s">
        <v>102</v>
      </c>
      <c r="F149" s="1"/>
      <c r="G149" s="1"/>
      <c r="H149" s="1"/>
    </row>
    <row r="150" spans="2:11" ht="14.5" thickBot="1" x14ac:dyDescent="0.35">
      <c r="B150" s="1"/>
      <c r="C150" s="1"/>
      <c r="D150" s="1"/>
      <c r="E150" s="1"/>
      <c r="F150" s="1"/>
      <c r="G150" s="1"/>
      <c r="H150" s="1"/>
    </row>
    <row r="151" spans="2:11" ht="14.5" thickBot="1" x14ac:dyDescent="0.35">
      <c r="B151" s="19" t="s">
        <v>72</v>
      </c>
      <c r="C151" s="20" t="s">
        <v>71</v>
      </c>
      <c r="D151" s="20" t="s">
        <v>70</v>
      </c>
      <c r="E151" s="20" t="s">
        <v>69</v>
      </c>
      <c r="F151" s="20" t="s">
        <v>68</v>
      </c>
      <c r="G151" s="20" t="s">
        <v>67</v>
      </c>
      <c r="H151" s="20" t="s">
        <v>66</v>
      </c>
      <c r="I151" s="44" t="s">
        <v>56</v>
      </c>
      <c r="J151" s="45"/>
    </row>
    <row r="152" spans="2:11" x14ac:dyDescent="0.3">
      <c r="B152" s="46">
        <f>G99/50</f>
        <v>16</v>
      </c>
      <c r="C152" s="42">
        <f>G99/45</f>
        <v>17.777777777777779</v>
      </c>
      <c r="D152" s="42">
        <f>G99/40</f>
        <v>20</v>
      </c>
      <c r="E152" s="42">
        <f>G99/35</f>
        <v>22.857142857142858</v>
      </c>
      <c r="F152" s="42">
        <f>G99/30</f>
        <v>26.666666666666668</v>
      </c>
      <c r="G152" s="42">
        <f>G99/25</f>
        <v>32</v>
      </c>
      <c r="H152" s="42">
        <f>G99/20</f>
        <v>40</v>
      </c>
      <c r="I152" s="43">
        <f>G99/15</f>
        <v>53.333333333333336</v>
      </c>
      <c r="J152" s="18" t="s">
        <v>103</v>
      </c>
    </row>
    <row r="153" spans="2:11" x14ac:dyDescent="0.3">
      <c r="B153" s="47">
        <f>C99</f>
        <v>25</v>
      </c>
      <c r="C153" s="34">
        <f>C99</f>
        <v>25</v>
      </c>
      <c r="D153" s="34">
        <f>C99</f>
        <v>25</v>
      </c>
      <c r="E153" s="34">
        <f>D99</f>
        <v>25</v>
      </c>
      <c r="F153" s="34">
        <f>D99</f>
        <v>25</v>
      </c>
      <c r="G153" s="34">
        <f>E99</f>
        <v>25</v>
      </c>
      <c r="H153" s="34">
        <f>E99</f>
        <v>25</v>
      </c>
      <c r="I153" s="35">
        <f>F99</f>
        <v>25</v>
      </c>
      <c r="J153" s="10" t="s">
        <v>104</v>
      </c>
    </row>
    <row r="154" spans="2:11" x14ac:dyDescent="0.3">
      <c r="B154" s="47">
        <f>E126+D121+(C121/50)</f>
        <v>87</v>
      </c>
      <c r="C154" s="34">
        <f>E126+D121+(C121/45)</f>
        <v>87.888888888888886</v>
      </c>
      <c r="D154" s="34">
        <f>E126+D121+(C121/40)</f>
        <v>89</v>
      </c>
      <c r="E154" s="34">
        <f>E126+D121+(C121/35)</f>
        <v>90.428571428571431</v>
      </c>
      <c r="F154" s="34">
        <f>E126+D121+(C121/30)</f>
        <v>92.333333333333329</v>
      </c>
      <c r="G154" s="34">
        <f>E126+D121+(C121/25)</f>
        <v>95</v>
      </c>
      <c r="H154" s="34">
        <f>E126+D121+(C121/20)</f>
        <v>99</v>
      </c>
      <c r="I154" s="35">
        <f>E126+D121+(C121/15)</f>
        <v>105.66666666666667</v>
      </c>
      <c r="J154" s="10" t="s">
        <v>105</v>
      </c>
    </row>
    <row r="155" spans="2:11" x14ac:dyDescent="0.3">
      <c r="B155" s="47">
        <f>C140/50</f>
        <v>55</v>
      </c>
      <c r="C155" s="34">
        <f>C140/45</f>
        <v>61.111111111111114</v>
      </c>
      <c r="D155" s="34">
        <f>C140/40</f>
        <v>68.75</v>
      </c>
      <c r="E155" s="34">
        <f>C140/35</f>
        <v>78.571428571428569</v>
      </c>
      <c r="F155" s="34">
        <f>C140/30</f>
        <v>91.666666666666671</v>
      </c>
      <c r="G155" s="34">
        <f>C140/25</f>
        <v>110</v>
      </c>
      <c r="H155" s="34">
        <f>C140/20</f>
        <v>137.5</v>
      </c>
      <c r="I155" s="35">
        <f>C140/15</f>
        <v>183.33333333333334</v>
      </c>
      <c r="J155" s="10" t="s">
        <v>88</v>
      </c>
    </row>
    <row r="156" spans="2:11" ht="14.5" thickBot="1" x14ac:dyDescent="0.35">
      <c r="B156" s="48">
        <f t="shared" ref="B156:H156" si="8">SUM(B152:B155)</f>
        <v>183</v>
      </c>
      <c r="C156" s="49">
        <f t="shared" si="8"/>
        <v>191.77777777777777</v>
      </c>
      <c r="D156" s="49">
        <f t="shared" si="8"/>
        <v>202.75</v>
      </c>
      <c r="E156" s="49">
        <f t="shared" si="8"/>
        <v>216.85714285714283</v>
      </c>
      <c r="F156" s="49">
        <f t="shared" si="8"/>
        <v>235.66666666666669</v>
      </c>
      <c r="G156" s="49">
        <f t="shared" si="8"/>
        <v>262</v>
      </c>
      <c r="H156" s="49">
        <f t="shared" si="8"/>
        <v>301.5</v>
      </c>
      <c r="I156" s="49">
        <f>SUM(I152:I155)</f>
        <v>367.33333333333337</v>
      </c>
      <c r="J156" s="14" t="s">
        <v>106</v>
      </c>
    </row>
    <row r="157" spans="2:11" x14ac:dyDescent="0.3">
      <c r="B157" s="1"/>
      <c r="C157" s="1"/>
      <c r="D157" s="1"/>
      <c r="E157" s="1"/>
      <c r="F157" s="1"/>
      <c r="G157" s="1"/>
      <c r="H157" s="1"/>
    </row>
    <row r="158" spans="2:11" x14ac:dyDescent="0.3">
      <c r="B158" s="1"/>
      <c r="C158" s="1"/>
      <c r="D158" s="1"/>
      <c r="E158" s="1"/>
      <c r="F158" s="1"/>
      <c r="G158" s="1"/>
      <c r="H158" s="1"/>
    </row>
    <row r="159" spans="2:11" x14ac:dyDescent="0.3">
      <c r="B159" s="1"/>
      <c r="C159" s="1"/>
      <c r="D159" s="1"/>
      <c r="E159" s="1"/>
      <c r="F159" s="1"/>
      <c r="G159" s="1"/>
      <c r="H159" s="1"/>
    </row>
    <row r="160" spans="2:11" ht="18" x14ac:dyDescent="0.4">
      <c r="B160" s="1"/>
      <c r="C160" s="1"/>
      <c r="D160" s="50" t="s">
        <v>111</v>
      </c>
      <c r="E160" s="1"/>
      <c r="F160" s="1"/>
      <c r="G160" s="1"/>
      <c r="H160" s="1"/>
    </row>
    <row r="161" spans="1:10" ht="14.5" thickBot="1" x14ac:dyDescent="0.35">
      <c r="B161" s="57"/>
      <c r="C161" s="57"/>
      <c r="D161" s="57"/>
      <c r="E161" s="57"/>
      <c r="F161" s="57"/>
      <c r="G161" s="57"/>
      <c r="H161" s="57"/>
      <c r="I161" s="58"/>
      <c r="J161" s="58"/>
    </row>
    <row r="162" spans="1:10" ht="15" thickTop="1" thickBot="1" x14ac:dyDescent="0.35">
      <c r="B162" s="26" t="s">
        <v>72</v>
      </c>
      <c r="C162" s="30" t="s">
        <v>71</v>
      </c>
      <c r="D162" s="30" t="s">
        <v>70</v>
      </c>
      <c r="E162" s="30" t="s">
        <v>69</v>
      </c>
      <c r="F162" s="30" t="s">
        <v>68</v>
      </c>
      <c r="G162" s="30" t="s">
        <v>67</v>
      </c>
      <c r="H162" s="30" t="s">
        <v>66</v>
      </c>
      <c r="I162" s="64" t="s">
        <v>56</v>
      </c>
      <c r="J162" s="65"/>
    </row>
    <row r="163" spans="1:10" ht="14.5" thickTop="1" x14ac:dyDescent="0.3">
      <c r="B163" s="28">
        <f>K21</f>
        <v>365</v>
      </c>
      <c r="C163" s="16">
        <f>K21</f>
        <v>365</v>
      </c>
      <c r="D163" s="16">
        <f>K21</f>
        <v>365</v>
      </c>
      <c r="E163" s="16">
        <f>K21</f>
        <v>365</v>
      </c>
      <c r="F163" s="16">
        <f>K21</f>
        <v>365</v>
      </c>
      <c r="G163" s="16">
        <f>K21</f>
        <v>365</v>
      </c>
      <c r="H163" s="16">
        <f>K21</f>
        <v>365</v>
      </c>
      <c r="I163" s="17">
        <f>K21</f>
        <v>365</v>
      </c>
      <c r="J163" s="63" t="s">
        <v>112</v>
      </c>
    </row>
    <row r="164" spans="1:10" x14ac:dyDescent="0.3">
      <c r="B164" s="23">
        <f>J35</f>
        <v>495</v>
      </c>
      <c r="C164" s="7">
        <f>J35</f>
        <v>495</v>
      </c>
      <c r="D164" s="7">
        <f>J35</f>
        <v>495</v>
      </c>
      <c r="E164" s="7">
        <f>J35</f>
        <v>495</v>
      </c>
      <c r="F164" s="7">
        <f>J35</f>
        <v>495</v>
      </c>
      <c r="G164" s="7">
        <f>J35</f>
        <v>495</v>
      </c>
      <c r="H164" s="7">
        <f>J35</f>
        <v>495</v>
      </c>
      <c r="I164" s="8">
        <f>J35</f>
        <v>495</v>
      </c>
      <c r="J164" s="56" t="s">
        <v>113</v>
      </c>
    </row>
    <row r="165" spans="1:10" x14ac:dyDescent="0.3">
      <c r="B165" s="35">
        <f t="shared" ref="B165:I165" si="9">B83</f>
        <v>306.8</v>
      </c>
      <c r="C165" s="35">
        <f t="shared" si="9"/>
        <v>339.22222222222223</v>
      </c>
      <c r="D165" s="35">
        <f t="shared" si="9"/>
        <v>379.75</v>
      </c>
      <c r="E165" s="35">
        <f t="shared" si="9"/>
        <v>398.12857142857143</v>
      </c>
      <c r="F165" s="35">
        <f t="shared" si="9"/>
        <v>461.65</v>
      </c>
      <c r="G165" s="35">
        <f t="shared" si="9"/>
        <v>551.57999999999993</v>
      </c>
      <c r="H165" s="35">
        <f t="shared" si="9"/>
        <v>684.97500000000002</v>
      </c>
      <c r="I165" s="35">
        <f t="shared" si="9"/>
        <v>908.3</v>
      </c>
      <c r="J165" s="56" t="s">
        <v>114</v>
      </c>
    </row>
    <row r="166" spans="1:10" x14ac:dyDescent="0.3">
      <c r="B166" s="66">
        <f t="shared" ref="B166:I166" si="10">B156</f>
        <v>183</v>
      </c>
      <c r="C166" s="34">
        <f t="shared" si="10"/>
        <v>191.77777777777777</v>
      </c>
      <c r="D166" s="34">
        <f t="shared" si="10"/>
        <v>202.75</v>
      </c>
      <c r="E166" s="34">
        <f t="shared" si="10"/>
        <v>216.85714285714283</v>
      </c>
      <c r="F166" s="34">
        <f t="shared" si="10"/>
        <v>235.66666666666669</v>
      </c>
      <c r="G166" s="34">
        <f t="shared" si="10"/>
        <v>262</v>
      </c>
      <c r="H166" s="34">
        <f t="shared" si="10"/>
        <v>301.5</v>
      </c>
      <c r="I166" s="35">
        <f t="shared" si="10"/>
        <v>367.33333333333337</v>
      </c>
      <c r="J166" s="56" t="s">
        <v>115</v>
      </c>
    </row>
    <row r="167" spans="1:10" x14ac:dyDescent="0.3">
      <c r="B167" s="7">
        <f>I140/40</f>
        <v>0</v>
      </c>
      <c r="C167" s="7">
        <f>I140/45</f>
        <v>0</v>
      </c>
      <c r="D167" s="7">
        <f>I140/40</f>
        <v>0</v>
      </c>
      <c r="E167" s="7">
        <f>I140/35</f>
        <v>0</v>
      </c>
      <c r="F167" s="7">
        <f>I140/30</f>
        <v>0</v>
      </c>
      <c r="G167" s="7">
        <f>I140/25</f>
        <v>0</v>
      </c>
      <c r="H167" s="7">
        <f>I140/20</f>
        <v>0</v>
      </c>
      <c r="I167" s="8">
        <f>I140/15</f>
        <v>0</v>
      </c>
      <c r="J167" s="56" t="s">
        <v>147</v>
      </c>
    </row>
    <row r="168" spans="1:10" x14ac:dyDescent="0.3">
      <c r="B168" s="8">
        <f>SUM(B163:B167)</f>
        <v>1349.8</v>
      </c>
      <c r="C168" s="8">
        <f>SUM(C163:C167)</f>
        <v>1391</v>
      </c>
      <c r="D168" s="8">
        <f t="shared" ref="D168:H168" si="11">SUM(D163:D167)</f>
        <v>1442.5</v>
      </c>
      <c r="E168" s="8">
        <f t="shared" si="11"/>
        <v>1474.9857142857143</v>
      </c>
      <c r="F168" s="8">
        <f t="shared" si="11"/>
        <v>1557.3166666666668</v>
      </c>
      <c r="G168" s="8">
        <f t="shared" si="11"/>
        <v>1673.58</v>
      </c>
      <c r="H168" s="8">
        <f t="shared" si="11"/>
        <v>1846.4749999999999</v>
      </c>
      <c r="I168" s="8">
        <f>SUM(I163:I167)</f>
        <v>2135.6333333333332</v>
      </c>
      <c r="J168" s="56" t="s">
        <v>116</v>
      </c>
    </row>
    <row r="169" spans="1:10" x14ac:dyDescent="0.3">
      <c r="B169" s="23"/>
      <c r="C169" s="7"/>
      <c r="D169" s="7"/>
      <c r="E169" s="7"/>
      <c r="F169" s="7"/>
      <c r="G169" s="7"/>
      <c r="H169" s="7"/>
      <c r="I169" s="8"/>
      <c r="J169" s="56"/>
    </row>
    <row r="170" spans="1:10" x14ac:dyDescent="0.3">
      <c r="B170" s="23">
        <v>90</v>
      </c>
      <c r="C170" s="7"/>
      <c r="D170" s="7"/>
      <c r="E170" s="7"/>
      <c r="F170" s="7"/>
      <c r="G170" s="7">
        <v>89</v>
      </c>
      <c r="H170" s="7">
        <v>98</v>
      </c>
      <c r="I170" s="8">
        <v>100</v>
      </c>
      <c r="J170" s="56" t="s">
        <v>117</v>
      </c>
    </row>
    <row r="171" spans="1:10" x14ac:dyDescent="0.3">
      <c r="B171" s="8">
        <f t="shared" ref="B171:H171" si="12">B170*0.17</f>
        <v>15.3</v>
      </c>
      <c r="C171" s="8">
        <f t="shared" si="12"/>
        <v>0</v>
      </c>
      <c r="D171" s="8">
        <f t="shared" si="12"/>
        <v>0</v>
      </c>
      <c r="E171" s="8">
        <f t="shared" si="12"/>
        <v>0</v>
      </c>
      <c r="F171" s="8">
        <f t="shared" si="12"/>
        <v>0</v>
      </c>
      <c r="G171" s="8">
        <f t="shared" si="12"/>
        <v>15.13</v>
      </c>
      <c r="H171" s="8">
        <f t="shared" si="12"/>
        <v>16.66</v>
      </c>
      <c r="I171" s="8">
        <f>I170*0.17</f>
        <v>17</v>
      </c>
      <c r="J171" s="56" t="s">
        <v>118</v>
      </c>
    </row>
    <row r="172" spans="1:10" ht="14.5" thickBot="1" x14ac:dyDescent="0.35">
      <c r="B172" s="25"/>
      <c r="C172" s="29"/>
      <c r="D172" s="29"/>
      <c r="E172" s="29"/>
      <c r="F172" s="29"/>
      <c r="G172" s="29"/>
      <c r="H172" s="29"/>
      <c r="I172" s="59"/>
      <c r="J172" s="60"/>
    </row>
    <row r="173" spans="1:10" ht="15" thickTop="1" thickBot="1" x14ac:dyDescent="0.35">
      <c r="B173" s="61">
        <f t="shared" ref="B173:H173" si="13">SUM(B168:B172)</f>
        <v>1455.1</v>
      </c>
      <c r="C173" s="61">
        <f t="shared" si="13"/>
        <v>1391</v>
      </c>
      <c r="D173" s="61">
        <f t="shared" si="13"/>
        <v>1442.5</v>
      </c>
      <c r="E173" s="61">
        <f t="shared" si="13"/>
        <v>1474.9857142857143</v>
      </c>
      <c r="F173" s="61">
        <f t="shared" si="13"/>
        <v>1557.3166666666668</v>
      </c>
      <c r="G173" s="61">
        <f t="shared" si="13"/>
        <v>1777.71</v>
      </c>
      <c r="H173" s="61">
        <f t="shared" si="13"/>
        <v>1961.135</v>
      </c>
      <c r="I173" s="61">
        <f>SUM(I168:I172)</f>
        <v>2252.6333333333332</v>
      </c>
      <c r="J173" s="62" t="s">
        <v>119</v>
      </c>
    </row>
    <row r="174" spans="1:10" ht="14.5" thickTop="1" x14ac:dyDescent="0.3">
      <c r="B174" s="1"/>
      <c r="C174" s="1"/>
      <c r="D174" s="1"/>
      <c r="E174" s="1"/>
      <c r="F174" s="1"/>
      <c r="G174" s="1"/>
      <c r="H174" s="1"/>
    </row>
    <row r="175" spans="1:10" x14ac:dyDescent="0.3">
      <c r="B175" s="1"/>
      <c r="C175" s="1"/>
      <c r="E175" s="1"/>
      <c r="F175" s="1" t="s">
        <v>120</v>
      </c>
      <c r="G175" s="1"/>
      <c r="H175" s="1"/>
    </row>
    <row r="176" spans="1:10" x14ac:dyDescent="0.3">
      <c r="A176" s="1"/>
      <c r="B176" s="1"/>
      <c r="C176" s="1"/>
      <c r="D176" s="1"/>
      <c r="E176" s="1"/>
      <c r="F176" s="1"/>
      <c r="G176" s="1"/>
      <c r="H176" s="1"/>
    </row>
    <row r="177" spans="1:7" x14ac:dyDescent="0.3">
      <c r="A177" s="1"/>
      <c r="B177" s="1"/>
      <c r="C177" s="1"/>
      <c r="D177" s="1"/>
      <c r="E177" s="1"/>
      <c r="F177" s="1"/>
      <c r="G177" s="1"/>
    </row>
    <row r="178" spans="1:7" x14ac:dyDescent="0.3">
      <c r="A178" s="1"/>
      <c r="B178" s="1"/>
      <c r="C178" s="1"/>
      <c r="D178" s="1"/>
      <c r="E178" s="1"/>
      <c r="F178" s="1"/>
      <c r="G178" s="1"/>
    </row>
    <row r="179" spans="1:7" x14ac:dyDescent="0.3">
      <c r="A179" s="1"/>
      <c r="B179" s="1"/>
      <c r="C179" s="1"/>
      <c r="D179" s="1"/>
      <c r="E179" s="1"/>
      <c r="F179" s="1"/>
      <c r="G179" s="1"/>
    </row>
    <row r="180" spans="1:7" x14ac:dyDescent="0.3">
      <c r="A180" s="1"/>
      <c r="B180" s="1"/>
      <c r="C180" s="1"/>
      <c r="D180" s="1"/>
      <c r="E180" s="1"/>
      <c r="F180" s="1"/>
      <c r="G180" s="1"/>
    </row>
    <row r="181" spans="1:7" x14ac:dyDescent="0.3">
      <c r="A181" s="1"/>
      <c r="B181" s="1"/>
      <c r="C181" s="1"/>
      <c r="D181" s="1"/>
      <c r="E181" s="1"/>
      <c r="F181" s="1"/>
      <c r="G181" s="1"/>
    </row>
    <row r="182" spans="1:7" x14ac:dyDescent="0.3">
      <c r="A182" s="1"/>
      <c r="B182" s="1"/>
      <c r="C182" s="1"/>
      <c r="D182" s="1"/>
      <c r="E182" s="1"/>
      <c r="F182" s="1"/>
      <c r="G182" s="1"/>
    </row>
    <row r="183" spans="1:7" x14ac:dyDescent="0.3">
      <c r="A183" s="1"/>
      <c r="B183" s="1"/>
      <c r="C183" s="1"/>
      <c r="D183" s="1"/>
      <c r="E183" s="1"/>
      <c r="F183" s="1"/>
      <c r="G183" s="1"/>
    </row>
    <row r="184" spans="1:7" x14ac:dyDescent="0.3">
      <c r="A184" s="1"/>
      <c r="B184" s="1"/>
      <c r="C184" s="1"/>
      <c r="D184" s="1"/>
      <c r="E184" s="1"/>
      <c r="F184" s="1"/>
      <c r="G184" s="1"/>
    </row>
    <row r="185" spans="1:7" x14ac:dyDescent="0.3">
      <c r="A185" s="1"/>
      <c r="B185" s="1"/>
      <c r="C185" s="1"/>
      <c r="D185" s="1"/>
      <c r="E185" s="1"/>
      <c r="F185" s="1"/>
      <c r="G185" s="1"/>
    </row>
    <row r="186" spans="1:7" x14ac:dyDescent="0.3">
      <c r="A186" s="1"/>
      <c r="B186" s="1"/>
      <c r="C186" s="1"/>
      <c r="D186" s="1"/>
      <c r="E186" s="1"/>
      <c r="F186" s="1"/>
      <c r="G186" s="1"/>
    </row>
    <row r="187" spans="1:7" x14ac:dyDescent="0.3">
      <c r="A187" s="1"/>
      <c r="B187" s="1"/>
      <c r="C187" s="1"/>
      <c r="D187" s="1"/>
      <c r="E187" s="1"/>
      <c r="F187" s="1"/>
      <c r="G187" s="1"/>
    </row>
    <row r="188" spans="1:7" x14ac:dyDescent="0.3">
      <c r="A188" s="1"/>
      <c r="B188" s="1"/>
      <c r="C188" s="1"/>
      <c r="D188" s="1"/>
      <c r="E188" s="1"/>
      <c r="F188" s="1"/>
      <c r="G188" s="1"/>
    </row>
    <row r="189" spans="1:7" x14ac:dyDescent="0.3">
      <c r="A189" s="1"/>
      <c r="B189" s="1"/>
      <c r="C189" s="1"/>
      <c r="D189" s="1"/>
      <c r="E189" s="1"/>
      <c r="F189" s="1"/>
      <c r="G189" s="1"/>
    </row>
    <row r="190" spans="1:7" x14ac:dyDescent="0.3">
      <c r="A190" s="1"/>
      <c r="B190" s="1"/>
      <c r="C190" s="1"/>
      <c r="D190" s="1"/>
      <c r="E190" s="1"/>
      <c r="F190" s="1"/>
      <c r="G190" s="1"/>
    </row>
    <row r="191" spans="1:7" x14ac:dyDescent="0.3">
      <c r="A191" s="1"/>
      <c r="B191" s="1"/>
      <c r="C191" s="1"/>
      <c r="D191" s="1"/>
      <c r="E191" s="1"/>
      <c r="F191" s="1"/>
      <c r="G191" s="1"/>
    </row>
    <row r="192" spans="1:7" x14ac:dyDescent="0.3">
      <c r="A192" s="1"/>
      <c r="B192" s="1"/>
      <c r="C192" s="1"/>
      <c r="D192" s="1"/>
      <c r="E192" s="1"/>
      <c r="F192" s="1"/>
      <c r="G192" s="1"/>
    </row>
    <row r="193" spans="1:7" x14ac:dyDescent="0.3">
      <c r="A193" s="1"/>
      <c r="B193" s="1"/>
      <c r="C193" s="1"/>
      <c r="D193" s="1"/>
      <c r="E193" s="1"/>
      <c r="F193" s="1"/>
      <c r="G193" s="1"/>
    </row>
    <row r="194" spans="1:7" x14ac:dyDescent="0.3">
      <c r="A194" s="1"/>
      <c r="B194" s="1"/>
      <c r="C194" s="1"/>
      <c r="D194" s="1"/>
      <c r="E194" s="1"/>
      <c r="F194" s="1"/>
      <c r="G194" s="1"/>
    </row>
    <row r="195" spans="1:7" x14ac:dyDescent="0.3">
      <c r="A195" s="1"/>
      <c r="B195" s="1"/>
      <c r="C195" s="1"/>
      <c r="D195" s="1"/>
      <c r="E195" s="1"/>
      <c r="F195" s="1"/>
      <c r="G195" s="1"/>
    </row>
    <row r="196" spans="1:7" x14ac:dyDescent="0.3">
      <c r="A196" s="1"/>
      <c r="B196" s="1"/>
      <c r="C196" s="1"/>
      <c r="D196" s="1"/>
      <c r="E196" s="1"/>
      <c r="F196" s="1"/>
      <c r="G196" s="1"/>
    </row>
    <row r="197" spans="1:7" x14ac:dyDescent="0.3">
      <c r="A197" s="1"/>
      <c r="B197" s="1"/>
      <c r="C197" s="1"/>
      <c r="D197" s="1"/>
      <c r="E197" s="1"/>
      <c r="F197" s="1"/>
      <c r="G197" s="1"/>
    </row>
    <row r="198" spans="1:7" x14ac:dyDescent="0.3">
      <c r="A198" s="1"/>
      <c r="B198" s="1"/>
      <c r="C198" s="1"/>
      <c r="D198" s="1"/>
      <c r="E198" s="1"/>
      <c r="F198" s="1"/>
      <c r="G198" s="1"/>
    </row>
    <row r="199" spans="1:7" x14ac:dyDescent="0.3">
      <c r="A199" s="1"/>
      <c r="B199" s="1"/>
      <c r="C199" s="1"/>
      <c r="D199" s="1"/>
      <c r="E199" s="1"/>
      <c r="F199" s="1"/>
      <c r="G199" s="1"/>
    </row>
    <row r="200" spans="1:7" x14ac:dyDescent="0.3">
      <c r="A200" s="1"/>
      <c r="B200" s="1"/>
      <c r="C200" s="1"/>
      <c r="D200" s="1"/>
      <c r="E200" s="1"/>
      <c r="F200" s="1"/>
      <c r="G200" s="1"/>
    </row>
    <row r="201" spans="1:7" x14ac:dyDescent="0.3">
      <c r="A201" s="1"/>
      <c r="B201" s="1"/>
      <c r="C201" s="1"/>
      <c r="D201" s="1"/>
      <c r="E201" s="1"/>
      <c r="F201" s="1"/>
      <c r="G201" s="1"/>
    </row>
    <row r="202" spans="1:7" x14ac:dyDescent="0.3">
      <c r="A202" s="1"/>
      <c r="B202" s="1"/>
      <c r="C202" s="1"/>
      <c r="D202" s="1"/>
      <c r="E202" s="1"/>
      <c r="F202" s="1"/>
      <c r="G202" s="1"/>
    </row>
    <row r="203" spans="1:7" x14ac:dyDescent="0.3">
      <c r="A203" s="1"/>
      <c r="B203" s="1"/>
      <c r="C203" s="1"/>
      <c r="D203" s="1"/>
      <c r="E203" s="1"/>
      <c r="F203" s="1"/>
      <c r="G203" s="1"/>
    </row>
    <row r="204" spans="1:7" x14ac:dyDescent="0.3">
      <c r="A204" s="1"/>
      <c r="B204" s="1"/>
      <c r="C204" s="1"/>
      <c r="D204" s="1"/>
      <c r="E204" s="1"/>
      <c r="F204" s="1"/>
      <c r="G204" s="1"/>
    </row>
    <row r="205" spans="1:7" x14ac:dyDescent="0.3">
      <c r="A205" s="1"/>
      <c r="B205" s="1"/>
      <c r="C205" s="1"/>
      <c r="D205" s="1"/>
      <c r="E205" s="1"/>
      <c r="F205" s="1"/>
      <c r="G205" s="1"/>
    </row>
    <row r="206" spans="1:7" x14ac:dyDescent="0.3">
      <c r="A206" s="1"/>
      <c r="B206" s="1"/>
      <c r="C206" s="1"/>
      <c r="D206" s="1"/>
      <c r="E206" s="1"/>
      <c r="F206" s="1"/>
      <c r="G206" s="1"/>
    </row>
    <row r="207" spans="1:7" x14ac:dyDescent="0.3">
      <c r="A207" s="1"/>
      <c r="B207" s="1"/>
      <c r="C207" s="1"/>
      <c r="D207" s="1"/>
      <c r="E207" s="1"/>
      <c r="F207" s="1"/>
      <c r="G207" s="1"/>
    </row>
    <row r="208" spans="1:7" x14ac:dyDescent="0.3">
      <c r="A208" s="1"/>
      <c r="B208" s="1"/>
      <c r="C208" s="1"/>
      <c r="D208" s="1"/>
      <c r="E208" s="1"/>
      <c r="F208" s="1"/>
      <c r="G208" s="1"/>
    </row>
    <row r="209" spans="1:7" x14ac:dyDescent="0.3">
      <c r="A209" s="1"/>
      <c r="B209" s="1"/>
      <c r="C209" s="1"/>
      <c r="D209" s="1"/>
      <c r="E209" s="1"/>
      <c r="F209" s="1"/>
      <c r="G209" s="1"/>
    </row>
    <row r="210" spans="1:7" x14ac:dyDescent="0.3">
      <c r="A210" s="1"/>
      <c r="B210" s="1"/>
      <c r="C210" s="1"/>
      <c r="D210" s="1"/>
      <c r="E210" s="1"/>
      <c r="F210" s="1"/>
      <c r="G210" s="1"/>
    </row>
    <row r="211" spans="1:7" x14ac:dyDescent="0.3">
      <c r="A211" s="1"/>
      <c r="B211" s="1"/>
      <c r="C211" s="1"/>
      <c r="D211" s="1"/>
      <c r="E211" s="1"/>
      <c r="F211" s="1"/>
      <c r="G211" s="1"/>
    </row>
    <row r="212" spans="1:7" x14ac:dyDescent="0.3">
      <c r="A212" s="1"/>
      <c r="B212" s="1"/>
      <c r="C212" s="1"/>
      <c r="D212" s="1"/>
      <c r="E212" s="1"/>
      <c r="F212" s="1"/>
      <c r="G212" s="1"/>
    </row>
    <row r="213" spans="1:7" x14ac:dyDescent="0.3">
      <c r="A213" s="1"/>
      <c r="B213" s="1"/>
      <c r="C213" s="1"/>
      <c r="D213" s="1"/>
      <c r="E213" s="1"/>
      <c r="F213" s="1"/>
      <c r="G213" s="1"/>
    </row>
    <row r="214" spans="1:7" x14ac:dyDescent="0.3">
      <c r="A214" s="1"/>
      <c r="B214" s="1"/>
      <c r="C214" s="1"/>
      <c r="D214" s="1"/>
      <c r="E214" s="1"/>
      <c r="F214" s="1"/>
      <c r="G214" s="1"/>
    </row>
    <row r="215" spans="1:7" x14ac:dyDescent="0.3">
      <c r="A215" s="1"/>
      <c r="B215" s="1"/>
      <c r="C215" s="1"/>
      <c r="D215" s="1"/>
      <c r="E215" s="1"/>
      <c r="F215" s="1"/>
      <c r="G215" s="1"/>
    </row>
    <row r="216" spans="1:7" x14ac:dyDescent="0.3">
      <c r="A216" s="1"/>
      <c r="B216" s="1"/>
      <c r="C216" s="1"/>
      <c r="D216" s="1"/>
      <c r="E216" s="1"/>
      <c r="F216" s="1"/>
      <c r="G216" s="1"/>
    </row>
    <row r="217" spans="1:7" x14ac:dyDescent="0.3">
      <c r="A217" s="1"/>
      <c r="B217" s="1"/>
      <c r="C217" s="1"/>
      <c r="D217" s="1"/>
      <c r="E217" s="1"/>
      <c r="F217" s="1"/>
      <c r="G217" s="1"/>
    </row>
    <row r="218" spans="1:7" x14ac:dyDescent="0.3">
      <c r="A218" s="1"/>
      <c r="B218" s="1"/>
      <c r="C218" s="1"/>
      <c r="D218" s="1"/>
      <c r="E218" s="1"/>
      <c r="F218" s="1"/>
      <c r="G218" s="1"/>
    </row>
    <row r="219" spans="1:7" x14ac:dyDescent="0.3">
      <c r="A219" s="1"/>
      <c r="B219" s="1"/>
      <c r="C219" s="1"/>
      <c r="D219" s="1"/>
      <c r="E219" s="1"/>
      <c r="F219" s="1"/>
      <c r="G219" s="1"/>
    </row>
    <row r="220" spans="1:7" x14ac:dyDescent="0.3">
      <c r="A220" s="1"/>
      <c r="B220" s="1"/>
      <c r="C220" s="1"/>
      <c r="D220" s="1"/>
      <c r="E220" s="1"/>
      <c r="F220" s="1"/>
      <c r="G220" s="1"/>
    </row>
    <row r="221" spans="1:7" x14ac:dyDescent="0.3">
      <c r="A221" s="1"/>
      <c r="B221" s="1"/>
      <c r="C221" s="1"/>
      <c r="D221" s="1"/>
      <c r="E221" s="1"/>
      <c r="F221" s="1"/>
      <c r="G221" s="1"/>
    </row>
    <row r="222" spans="1:7" x14ac:dyDescent="0.3">
      <c r="A222" s="1"/>
      <c r="B222" s="1"/>
      <c r="C222" s="1"/>
      <c r="D222" s="1"/>
      <c r="E222" s="1"/>
      <c r="F222" s="1"/>
      <c r="G222" s="1"/>
    </row>
    <row r="223" spans="1:7" x14ac:dyDescent="0.3">
      <c r="A223" s="1"/>
      <c r="B223" s="1"/>
      <c r="C223" s="1"/>
      <c r="D223" s="1"/>
      <c r="E223" s="1"/>
      <c r="F223" s="1"/>
      <c r="G223" s="1"/>
    </row>
    <row r="224" spans="1:7" x14ac:dyDescent="0.3">
      <c r="A224" s="1"/>
      <c r="B224" s="1"/>
      <c r="C224" s="1"/>
      <c r="D224" s="1"/>
      <c r="E224" s="1"/>
      <c r="F224" s="1"/>
      <c r="G224" s="1"/>
    </row>
    <row r="225" spans="1:7" x14ac:dyDescent="0.3">
      <c r="A225" s="1"/>
      <c r="B225" s="1"/>
      <c r="C225" s="1"/>
      <c r="D225" s="1"/>
      <c r="E225" s="1"/>
      <c r="F225" s="1"/>
      <c r="G225" s="1"/>
    </row>
    <row r="226" spans="1:7" x14ac:dyDescent="0.3">
      <c r="A226" s="1"/>
      <c r="B226" s="1"/>
      <c r="C226" s="1"/>
      <c r="D226" s="1"/>
      <c r="E226" s="1"/>
      <c r="F226" s="1"/>
      <c r="G226" s="1"/>
    </row>
    <row r="227" spans="1:7" x14ac:dyDescent="0.3">
      <c r="A227" s="1"/>
      <c r="B227" s="1"/>
      <c r="C227" s="1"/>
      <c r="D227" s="1"/>
      <c r="E227" s="1"/>
      <c r="F227" s="1"/>
      <c r="G227" s="1"/>
    </row>
    <row r="228" spans="1:7" x14ac:dyDescent="0.3">
      <c r="A228" s="1"/>
      <c r="B228" s="1"/>
      <c r="C228" s="1"/>
      <c r="D228" s="1"/>
      <c r="E228" s="1"/>
      <c r="F228" s="1"/>
      <c r="G228" s="1"/>
    </row>
    <row r="229" spans="1:7" x14ac:dyDescent="0.3">
      <c r="A229" s="1"/>
      <c r="B229" s="1"/>
      <c r="C229" s="1"/>
      <c r="D229" s="1"/>
      <c r="E229" s="1"/>
      <c r="F229" s="1"/>
      <c r="G229" s="1"/>
    </row>
    <row r="230" spans="1:7" x14ac:dyDescent="0.3">
      <c r="A230" s="1"/>
      <c r="B230" s="1"/>
      <c r="C230" s="1"/>
      <c r="D230" s="1"/>
      <c r="E230" s="1"/>
      <c r="F230" s="1"/>
      <c r="G230" s="1"/>
    </row>
    <row r="231" spans="1:7" x14ac:dyDescent="0.3">
      <c r="A231" s="1"/>
      <c r="B231" s="1"/>
      <c r="C231" s="1"/>
      <c r="D231" s="1"/>
      <c r="E231" s="1"/>
      <c r="F231" s="1"/>
      <c r="G231" s="1"/>
    </row>
    <row r="232" spans="1:7" x14ac:dyDescent="0.3">
      <c r="A232" s="1"/>
      <c r="B232" s="1"/>
      <c r="C232" s="1"/>
      <c r="D232" s="1"/>
      <c r="E232" s="1"/>
      <c r="F232" s="1"/>
      <c r="G232" s="1"/>
    </row>
    <row r="233" spans="1:7" x14ac:dyDescent="0.3">
      <c r="A233" s="1"/>
      <c r="B233" s="1"/>
      <c r="C233" s="1"/>
      <c r="D233" s="1"/>
      <c r="E233" s="1"/>
      <c r="F233" s="1"/>
      <c r="G233" s="1"/>
    </row>
    <row r="234" spans="1:7" x14ac:dyDescent="0.3">
      <c r="A234" s="1"/>
      <c r="B234" s="1"/>
      <c r="C234" s="1"/>
      <c r="D234" s="1"/>
      <c r="E234" s="1"/>
      <c r="F234" s="1"/>
      <c r="G234" s="1"/>
    </row>
    <row r="235" spans="1:7" x14ac:dyDescent="0.3">
      <c r="A235" s="1"/>
      <c r="B235" s="1"/>
      <c r="C235" s="1"/>
      <c r="D235" s="1"/>
      <c r="E235" s="1"/>
      <c r="F235" s="1"/>
      <c r="G235" s="1"/>
    </row>
    <row r="236" spans="1:7" x14ac:dyDescent="0.3">
      <c r="A236" s="1"/>
      <c r="B236" s="1"/>
      <c r="C236" s="1"/>
      <c r="D236" s="1"/>
      <c r="E236" s="1"/>
      <c r="F236" s="1"/>
      <c r="G236" s="1"/>
    </row>
    <row r="237" spans="1:7" x14ac:dyDescent="0.3">
      <c r="A237" s="1"/>
      <c r="B237" s="1"/>
      <c r="C237" s="1"/>
      <c r="D237" s="1"/>
      <c r="E237" s="1"/>
      <c r="F237" s="1"/>
      <c r="G237" s="1"/>
    </row>
    <row r="238" spans="1:7" x14ac:dyDescent="0.3">
      <c r="A238" s="1"/>
      <c r="B238" s="1"/>
      <c r="C238" s="1"/>
      <c r="D238" s="1"/>
      <c r="E238" s="1"/>
      <c r="F238" s="1"/>
      <c r="G238" s="1"/>
    </row>
    <row r="239" spans="1:7" x14ac:dyDescent="0.3">
      <c r="A239" s="1"/>
      <c r="B239" s="1"/>
      <c r="C239" s="1"/>
      <c r="D239" s="1"/>
      <c r="E239" s="1"/>
      <c r="F239" s="1"/>
      <c r="G239" s="1"/>
    </row>
    <row r="240" spans="1:7" x14ac:dyDescent="0.3">
      <c r="A240" s="1"/>
      <c r="B240" s="1"/>
      <c r="C240" s="1"/>
      <c r="D240" s="1"/>
      <c r="E240" s="1"/>
      <c r="F240" s="1"/>
      <c r="G240" s="1"/>
    </row>
    <row r="241" spans="1:7" x14ac:dyDescent="0.3">
      <c r="A241" s="1"/>
      <c r="B241" s="1"/>
      <c r="C241" s="1"/>
      <c r="D241" s="1"/>
      <c r="E241" s="1"/>
      <c r="F241" s="1"/>
      <c r="G241" s="1"/>
    </row>
    <row r="242" spans="1:7" x14ac:dyDescent="0.3">
      <c r="A242" s="1"/>
      <c r="B242" s="1"/>
      <c r="C242" s="1"/>
      <c r="D242" s="1"/>
      <c r="E242" s="1"/>
      <c r="F242" s="1"/>
      <c r="G242" s="1"/>
    </row>
    <row r="243" spans="1:7" x14ac:dyDescent="0.3">
      <c r="A243" s="1"/>
      <c r="B243" s="1"/>
      <c r="C243" s="1"/>
      <c r="D243" s="1"/>
      <c r="E243" s="1"/>
      <c r="F243" s="1"/>
      <c r="G243" s="1"/>
    </row>
    <row r="244" spans="1:7" x14ac:dyDescent="0.3">
      <c r="A244" s="1"/>
      <c r="B244" s="1"/>
      <c r="C244" s="1"/>
      <c r="D244" s="1"/>
      <c r="E244" s="1"/>
      <c r="F244" s="1"/>
      <c r="G244" s="1"/>
    </row>
    <row r="245" spans="1:7" x14ac:dyDescent="0.3">
      <c r="A245" s="1"/>
      <c r="B245" s="1"/>
      <c r="C245" s="1"/>
      <c r="D245" s="1"/>
      <c r="E245" s="1"/>
      <c r="F245" s="1"/>
      <c r="G245" s="1"/>
    </row>
    <row r="246" spans="1:7" x14ac:dyDescent="0.3">
      <c r="A246" s="1"/>
      <c r="B246" s="1"/>
      <c r="C246" s="1"/>
      <c r="D246" s="1"/>
      <c r="E246" s="1"/>
      <c r="F246" s="1"/>
      <c r="G246" s="1"/>
    </row>
    <row r="247" spans="1:7" x14ac:dyDescent="0.3">
      <c r="A247" s="1"/>
      <c r="B247" s="1"/>
      <c r="C247" s="1"/>
      <c r="D247" s="1"/>
      <c r="E247" s="1"/>
      <c r="F247" s="1"/>
      <c r="G247" s="1"/>
    </row>
    <row r="248" spans="1:7" x14ac:dyDescent="0.3">
      <c r="A248" s="1"/>
      <c r="B248" s="1"/>
      <c r="C248" s="1"/>
      <c r="D248" s="1"/>
      <c r="E248" s="1"/>
      <c r="F248" s="1"/>
      <c r="G248" s="1"/>
    </row>
    <row r="249" spans="1:7" x14ac:dyDescent="0.3">
      <c r="A249" s="1"/>
      <c r="B249" s="1"/>
      <c r="C249" s="1"/>
      <c r="D249" s="1"/>
      <c r="E249" s="1"/>
      <c r="F249" s="1"/>
      <c r="G249" s="1"/>
    </row>
    <row r="250" spans="1:7" x14ac:dyDescent="0.3">
      <c r="A250" s="1"/>
      <c r="B250" s="1"/>
      <c r="C250" s="1"/>
      <c r="D250" s="1"/>
      <c r="E250" s="1"/>
      <c r="F250" s="1"/>
      <c r="G250" s="1"/>
    </row>
    <row r="251" spans="1:7" x14ac:dyDescent="0.3">
      <c r="A251" s="1"/>
      <c r="B251" s="1"/>
      <c r="C251" s="1"/>
      <c r="D251" s="1"/>
      <c r="E251" s="1"/>
      <c r="F251" s="1"/>
      <c r="G251" s="1"/>
    </row>
    <row r="252" spans="1:7" x14ac:dyDescent="0.3">
      <c r="A252" s="1"/>
      <c r="B252" s="1"/>
      <c r="C252" s="1"/>
      <c r="D252" s="1"/>
      <c r="E252" s="1"/>
      <c r="F252" s="1"/>
      <c r="G252" s="1"/>
    </row>
    <row r="253" spans="1:7" x14ac:dyDescent="0.3">
      <c r="A253" s="1"/>
      <c r="B253" s="1"/>
      <c r="C253" s="1"/>
      <c r="D253" s="1"/>
      <c r="E253" s="1"/>
      <c r="F253" s="1"/>
      <c r="G253" s="1"/>
    </row>
    <row r="254" spans="1:7" x14ac:dyDescent="0.3">
      <c r="A254" s="1"/>
      <c r="B254" s="1"/>
      <c r="C254" s="1"/>
      <c r="D254" s="1"/>
      <c r="E254" s="1"/>
      <c r="F254" s="1"/>
      <c r="G254" s="1"/>
    </row>
    <row r="255" spans="1:7" x14ac:dyDescent="0.3">
      <c r="A255" s="1"/>
      <c r="B255" s="1"/>
      <c r="C255" s="1"/>
      <c r="D255" s="1"/>
      <c r="E255" s="1"/>
      <c r="F255" s="1"/>
      <c r="G255" s="1"/>
    </row>
    <row r="256" spans="1:7" x14ac:dyDescent="0.3">
      <c r="A256" s="1"/>
      <c r="B256" s="1"/>
      <c r="C256" s="1"/>
      <c r="D256" s="1"/>
      <c r="E256" s="1"/>
      <c r="F256" s="1"/>
      <c r="G256" s="1"/>
    </row>
    <row r="257" spans="1:7" x14ac:dyDescent="0.3">
      <c r="A257" s="1"/>
      <c r="B257" s="1"/>
      <c r="C257" s="1"/>
      <c r="D257" s="1"/>
      <c r="E257" s="1"/>
      <c r="F257" s="1"/>
      <c r="G257" s="1"/>
    </row>
    <row r="258" spans="1:7" x14ac:dyDescent="0.3">
      <c r="A258" s="1"/>
      <c r="B258" s="1"/>
      <c r="C258" s="1"/>
      <c r="D258" s="1"/>
      <c r="E258" s="1"/>
      <c r="F258" s="1"/>
      <c r="G258" s="1"/>
    </row>
    <row r="259" spans="1:7" x14ac:dyDescent="0.3">
      <c r="A259" s="1"/>
      <c r="B259" s="1"/>
      <c r="C259" s="1"/>
      <c r="D259" s="1"/>
      <c r="E259" s="1"/>
      <c r="F259" s="1"/>
      <c r="G259" s="1"/>
    </row>
    <row r="260" spans="1:7" x14ac:dyDescent="0.3">
      <c r="A260" s="1"/>
      <c r="B260" s="1"/>
      <c r="C260" s="1"/>
      <c r="D260" s="1"/>
      <c r="E260" s="1"/>
      <c r="F260" s="1"/>
      <c r="G260" s="1"/>
    </row>
    <row r="261" spans="1:7" x14ac:dyDescent="0.3">
      <c r="A261" s="1"/>
      <c r="B261" s="1"/>
      <c r="C261" s="1"/>
      <c r="D261" s="1"/>
      <c r="E261" s="1"/>
      <c r="F261" s="1"/>
      <c r="G261" s="1"/>
    </row>
    <row r="262" spans="1:7" x14ac:dyDescent="0.3">
      <c r="A262" s="1"/>
      <c r="B262" s="1"/>
      <c r="C262" s="1"/>
      <c r="D262" s="1"/>
      <c r="E262" s="1"/>
      <c r="F262" s="1"/>
      <c r="G262" s="1"/>
    </row>
    <row r="263" spans="1:7" x14ac:dyDescent="0.3">
      <c r="A263" s="1"/>
      <c r="B263" s="1"/>
      <c r="C263" s="1"/>
      <c r="D263" s="1"/>
      <c r="E263" s="1"/>
      <c r="F263" s="1"/>
      <c r="G263" s="1"/>
    </row>
    <row r="264" spans="1:7" x14ac:dyDescent="0.3">
      <c r="A264" s="1"/>
      <c r="B264" s="1"/>
      <c r="C264" s="1"/>
      <c r="D264" s="1"/>
      <c r="E264" s="1"/>
      <c r="F264" s="1"/>
      <c r="G264" s="1"/>
    </row>
    <row r="265" spans="1:7" x14ac:dyDescent="0.3">
      <c r="A265" s="1"/>
      <c r="B265" s="1"/>
      <c r="C265" s="1"/>
      <c r="D265" s="1"/>
      <c r="E265" s="1"/>
      <c r="F265" s="1"/>
      <c r="G265" s="1"/>
    </row>
    <row r="266" spans="1:7" x14ac:dyDescent="0.3">
      <c r="A266" s="1"/>
      <c r="B266" s="1"/>
      <c r="C266" s="1"/>
      <c r="D266" s="1"/>
      <c r="E266" s="1"/>
      <c r="F266" s="1"/>
      <c r="G266" s="1"/>
    </row>
    <row r="267" spans="1:7" x14ac:dyDescent="0.3">
      <c r="A267" s="1"/>
      <c r="B267" s="1"/>
      <c r="C267" s="1"/>
      <c r="D267" s="1"/>
      <c r="E267" s="1"/>
      <c r="F267" s="1"/>
      <c r="G267" s="1"/>
    </row>
    <row r="268" spans="1:7" x14ac:dyDescent="0.3">
      <c r="A268" s="1"/>
      <c r="B268" s="1"/>
      <c r="C268" s="1"/>
      <c r="D268" s="1"/>
      <c r="E268" s="1"/>
      <c r="F268" s="1"/>
      <c r="G268" s="1"/>
    </row>
    <row r="269" spans="1:7" x14ac:dyDescent="0.3">
      <c r="A269" s="1"/>
      <c r="B269" s="1"/>
      <c r="C269" s="1"/>
      <c r="D269" s="1"/>
      <c r="E269" s="1"/>
      <c r="F269" s="1"/>
      <c r="G269" s="1"/>
    </row>
    <row r="270" spans="1:7" x14ac:dyDescent="0.3">
      <c r="A270" s="1"/>
      <c r="B270" s="1"/>
      <c r="C270" s="1"/>
      <c r="D270" s="1"/>
      <c r="E270" s="1"/>
      <c r="F270" s="1"/>
      <c r="G270" s="1"/>
    </row>
    <row r="271" spans="1:7" x14ac:dyDescent="0.3">
      <c r="A271" s="1"/>
      <c r="B271" s="1"/>
      <c r="C271" s="1"/>
      <c r="D271" s="1"/>
      <c r="E271" s="1"/>
      <c r="F271" s="1"/>
      <c r="G271" s="1"/>
    </row>
    <row r="272" spans="1:7" x14ac:dyDescent="0.3">
      <c r="A272" s="1"/>
      <c r="B272" s="1"/>
      <c r="C272" s="1"/>
      <c r="D272" s="1"/>
      <c r="E272" s="1"/>
      <c r="F272" s="1"/>
      <c r="G272" s="1"/>
    </row>
    <row r="273" spans="1:7" x14ac:dyDescent="0.3">
      <c r="A273" s="1"/>
      <c r="B273" s="1"/>
      <c r="C273" s="1"/>
      <c r="D273" s="1"/>
      <c r="E273" s="1"/>
      <c r="F273" s="1"/>
      <c r="G273" s="1"/>
    </row>
    <row r="274" spans="1:7" x14ac:dyDescent="0.3">
      <c r="A274" s="1"/>
      <c r="B274" s="1"/>
      <c r="C274" s="1"/>
      <c r="D274" s="1"/>
      <c r="E274" s="1"/>
      <c r="F274" s="1"/>
      <c r="G274" s="1"/>
    </row>
    <row r="275" spans="1:7" x14ac:dyDescent="0.3">
      <c r="A275" s="1"/>
      <c r="B275" s="1"/>
      <c r="C275" s="1"/>
      <c r="D275" s="1"/>
      <c r="E275" s="1"/>
      <c r="F275" s="1"/>
      <c r="G275" s="1"/>
    </row>
    <row r="276" spans="1:7" x14ac:dyDescent="0.3">
      <c r="A276" s="1"/>
      <c r="B276" s="1"/>
      <c r="C276" s="1"/>
      <c r="D276" s="1"/>
      <c r="E276" s="1"/>
      <c r="F276" s="1"/>
      <c r="G276" s="1"/>
    </row>
    <row r="277" spans="1:7" x14ac:dyDescent="0.3">
      <c r="A277" s="1"/>
      <c r="B277" s="1"/>
      <c r="C277" s="1"/>
      <c r="D277" s="1"/>
      <c r="E277" s="1"/>
      <c r="F277" s="1"/>
      <c r="G277" s="1"/>
    </row>
    <row r="278" spans="1:7" x14ac:dyDescent="0.3">
      <c r="A278" s="1"/>
      <c r="B278" s="1"/>
      <c r="C278" s="1"/>
      <c r="D278" s="1"/>
      <c r="E278" s="1"/>
      <c r="F278" s="1"/>
      <c r="G278" s="1"/>
    </row>
    <row r="279" spans="1:7" x14ac:dyDescent="0.3">
      <c r="A279" s="1"/>
      <c r="B279" s="1"/>
      <c r="C279" s="1"/>
      <c r="D279" s="1"/>
      <c r="E279" s="1"/>
      <c r="F279" s="1"/>
      <c r="G279" s="1"/>
    </row>
    <row r="280" spans="1:7" x14ac:dyDescent="0.3">
      <c r="A280" s="1"/>
      <c r="B280" s="1"/>
      <c r="C280" s="1"/>
      <c r="D280" s="1"/>
      <c r="E280" s="1"/>
      <c r="F280" s="1"/>
      <c r="G280" s="1"/>
    </row>
    <row r="281" spans="1:7" x14ac:dyDescent="0.3">
      <c r="A281" s="1"/>
      <c r="B281" s="1"/>
      <c r="C281" s="1"/>
      <c r="D281" s="1"/>
      <c r="E281" s="1"/>
      <c r="F281" s="1"/>
      <c r="G281" s="1"/>
    </row>
    <row r="282" spans="1:7" x14ac:dyDescent="0.3">
      <c r="A282" s="1"/>
      <c r="B282" s="1"/>
      <c r="C282" s="1"/>
      <c r="D282" s="1"/>
      <c r="E282" s="1"/>
      <c r="F282" s="1"/>
      <c r="G282" s="1"/>
    </row>
    <row r="283" spans="1:7" x14ac:dyDescent="0.3">
      <c r="A283" s="1"/>
      <c r="B283" s="1"/>
      <c r="C283" s="1"/>
      <c r="D283" s="1"/>
      <c r="E283" s="1"/>
      <c r="F283" s="1"/>
      <c r="G283" s="1"/>
    </row>
    <row r="284" spans="1:7" x14ac:dyDescent="0.3">
      <c r="A284" s="1"/>
      <c r="B284" s="1"/>
      <c r="C284" s="1"/>
      <c r="D284" s="1"/>
      <c r="E284" s="1"/>
      <c r="F284" s="1"/>
      <c r="G284" s="1"/>
    </row>
    <row r="285" spans="1:7" x14ac:dyDescent="0.3">
      <c r="A285" s="1"/>
      <c r="B285" s="1"/>
      <c r="C285" s="1"/>
      <c r="D285" s="1"/>
      <c r="E285" s="1"/>
      <c r="F285" s="1"/>
      <c r="G285" s="1"/>
    </row>
    <row r="286" spans="1:7" x14ac:dyDescent="0.3">
      <c r="A286" s="1"/>
      <c r="B286" s="1"/>
      <c r="C286" s="1"/>
      <c r="D286" s="1"/>
      <c r="E286" s="1"/>
      <c r="F286" s="1"/>
      <c r="G286" s="1"/>
    </row>
    <row r="287" spans="1:7" x14ac:dyDescent="0.3">
      <c r="A287" s="1"/>
      <c r="B287" s="1"/>
      <c r="C287" s="1"/>
      <c r="D287" s="1"/>
      <c r="E287" s="1"/>
      <c r="F287" s="1"/>
      <c r="G287" s="1"/>
    </row>
    <row r="288" spans="1:7" x14ac:dyDescent="0.3">
      <c r="A288" s="1"/>
      <c r="B288" s="1"/>
      <c r="C288" s="1"/>
      <c r="D288" s="1"/>
      <c r="E288" s="1"/>
      <c r="F288" s="1"/>
      <c r="G288" s="1"/>
    </row>
    <row r="289" spans="1:7" x14ac:dyDescent="0.3">
      <c r="A289" s="1"/>
      <c r="B289" s="1"/>
      <c r="C289" s="1"/>
      <c r="D289" s="1"/>
      <c r="E289" s="1"/>
      <c r="F289" s="1"/>
      <c r="G289" s="1"/>
    </row>
    <row r="290" spans="1:7" x14ac:dyDescent="0.3">
      <c r="A290" s="1"/>
      <c r="B290" s="1"/>
      <c r="C290" s="1"/>
      <c r="D290" s="1"/>
      <c r="E290" s="1"/>
      <c r="F290" s="1"/>
      <c r="G290" s="1"/>
    </row>
    <row r="291" spans="1:7" x14ac:dyDescent="0.3">
      <c r="A291" s="1"/>
      <c r="B291" s="1"/>
      <c r="C291" s="1"/>
      <c r="D291" s="1"/>
      <c r="E291" s="1"/>
      <c r="F291" s="1"/>
      <c r="G291" s="1"/>
    </row>
    <row r="292" spans="1:7" x14ac:dyDescent="0.3">
      <c r="A292" s="1"/>
      <c r="B292" s="1"/>
      <c r="C292" s="1"/>
      <c r="D292" s="1"/>
      <c r="E292" s="1"/>
      <c r="F292" s="1"/>
      <c r="G292" s="1"/>
    </row>
    <row r="293" spans="1:7" x14ac:dyDescent="0.3">
      <c r="A293" s="1"/>
      <c r="B293" s="1"/>
      <c r="C293" s="1"/>
      <c r="D293" s="1"/>
      <c r="E293" s="1"/>
      <c r="F293" s="1"/>
      <c r="G293" s="1"/>
    </row>
    <row r="294" spans="1:7" x14ac:dyDescent="0.3">
      <c r="A294" s="1"/>
      <c r="B294" s="1"/>
      <c r="C294" s="1"/>
      <c r="D294" s="1"/>
      <c r="E294" s="1"/>
      <c r="F294" s="1"/>
      <c r="G294" s="1"/>
    </row>
    <row r="295" spans="1:7" x14ac:dyDescent="0.3">
      <c r="A295" s="1"/>
      <c r="B295" s="1"/>
      <c r="C295" s="1"/>
      <c r="D295" s="1"/>
      <c r="E295" s="1"/>
      <c r="F295" s="1"/>
      <c r="G295" s="1"/>
    </row>
    <row r="296" spans="1:7" x14ac:dyDescent="0.3">
      <c r="A296" s="1"/>
      <c r="B296" s="1"/>
      <c r="C296" s="1"/>
      <c r="D296" s="1"/>
      <c r="E296" s="1"/>
      <c r="F296" s="1"/>
      <c r="G296" s="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 Brodai</dc:creator>
  <cp:lastModifiedBy>עדנה</cp:lastModifiedBy>
  <cp:lastPrinted>2017-05-07T08:00:47Z</cp:lastPrinted>
  <dcterms:created xsi:type="dcterms:W3CDTF">2016-05-30T18:22:10Z</dcterms:created>
  <dcterms:modified xsi:type="dcterms:W3CDTF">2021-02-04T19:48:17Z</dcterms:modified>
</cp:coreProperties>
</file>